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ummary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<sst xmlns="http://schemas.openxmlformats.org/spreadsheetml/2006/main" count="66" uniqueCount="41">
  <si>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Грузовой</t>
  </si>
  <si>
    <t>Месяц</t>
  </si>
  <si>
    <t>Остаточная стоимость а/м в налоговом учете</t>
  </si>
  <si>
    <t>Амортизация за предыдущий период</t>
  </si>
  <si>
    <t>Уменьшение налога на прибыль за счет амортизации</t>
  </si>
  <si>
    <t>Налоговый кредит по НДС при покупке а/м</t>
  </si>
  <si>
    <t>в т.ч. НДС</t>
  </si>
  <si>
    <t>Ставка НДС</t>
  </si>
  <si>
    <t>Налог на прибыль</t>
  </si>
  <si>
    <t>Стоимость а/м, грв</t>
  </si>
  <si>
    <t>Средний расход топлива в месяц, литр</t>
  </si>
  <si>
    <t>Стоимость литра топлива с НДС, грв</t>
  </si>
  <si>
    <t>Норма амортизации</t>
  </si>
  <si>
    <t>Расходы на топливо в месяц, грв в т.ч. НДС</t>
  </si>
  <si>
    <t>Уменьшение налога на прибыль за счет топлива</t>
  </si>
  <si>
    <t>Налоговый кредит по НДС при покупке топлива</t>
  </si>
  <si>
    <t>Грузовой автомобиль</t>
  </si>
  <si>
    <t>Легковой автомобиль - вариант 1</t>
  </si>
  <si>
    <t>Уменьшение налога на прибыль за счет отнесения НДС на валовые расходы</t>
  </si>
  <si>
    <t>Пенсионный фонд</t>
  </si>
  <si>
    <t>Легковой автомобиль - вариант 2</t>
  </si>
  <si>
    <t>НДС списывается за счет прибыли при покупке а/м</t>
  </si>
  <si>
    <t>Легковой автомобиль - вариант 3</t>
  </si>
  <si>
    <t>Итого, номинальный денежный поток</t>
  </si>
  <si>
    <t>Годовая ставка дисконта</t>
  </si>
  <si>
    <t>Дисконт</t>
  </si>
  <si>
    <t>Итого, дисконтированный денежный поток</t>
  </si>
  <si>
    <t>Тип а/м</t>
  </si>
  <si>
    <t>НДС при покупке</t>
  </si>
  <si>
    <t>Легковой (вариант 1)</t>
  </si>
  <si>
    <t>Налоговый кредит</t>
  </si>
  <si>
    <t>Валовые расходы</t>
  </si>
  <si>
    <t>Легковой (вариант 2)</t>
  </si>
  <si>
    <t>Увеличение балансовой стоимости</t>
  </si>
  <si>
    <t>Легковой (вариант 3)</t>
  </si>
  <si>
    <t>Списывается за счет прибыли</t>
  </si>
  <si>
    <t>Номинальный денежный поток</t>
  </si>
  <si>
    <t>Дисконтированный денежный поток</t>
  </si>
  <si>
    <t>Сводная сравнительная таблица налоговых льгот,</t>
  </si>
  <si>
    <t>получаемых плательщиком НДС и налога на прибыль на общих основаниях,</t>
  </si>
  <si>
    <t>при покупке грузового или легкового автомобиля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</si>
</sst>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3" fontId="0" fillId="2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3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3" fontId="0" fillId="2" borderId="2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21.625" style="0" customWidth="1"/>
    <col min="2" max="2" width="31.75390625" style="0" bestFit="1" customWidth="1"/>
    <col min="3" max="3" width="15.75390625" style="0" customWidth="1"/>
    <col min="4" max="4" width="20.25390625" style="0" customWidth="1"/>
  </cols>
  <sheetData>
    <row r="3" spans="1:4" ht="15.75">
      <c r="A3" s="50" t="s">
        <v>38</v>
      </c>
      <c r="B3" s="50"/>
      <c r="C3" s="50"/>
      <c r="D3" s="50"/>
    </row>
    <row r="4" spans="1:4" ht="15.75">
      <c r="A4" s="50" t="s">
        <v>39</v>
      </c>
      <c r="B4" s="50"/>
      <c r="C4" s="50"/>
      <c r="D4" s="50"/>
    </row>
    <row r="5" spans="1:4" ht="15.75">
      <c r="A5" s="50" t="s">
        <v>40</v>
      </c>
      <c r="B5" s="50"/>
      <c r="C5" s="50"/>
      <c r="D5" s="50"/>
    </row>
    <row r="6" ht="13.5" thickBot="1"/>
    <row r="7" spans="1:4" s="11" customFormat="1" ht="26.25" thickBot="1">
      <c r="A7" s="46" t="s">
        <v>27</v>
      </c>
      <c r="B7" s="47" t="s">
        <v>28</v>
      </c>
      <c r="C7" s="48" t="s">
        <v>36</v>
      </c>
      <c r="D7" s="49" t="s">
        <v>37</v>
      </c>
    </row>
    <row r="8" spans="1:4" s="3" customFormat="1" ht="12.75">
      <c r="A8" s="44" t="s">
        <v>0</v>
      </c>
      <c r="B8" s="44" t="s">
        <v>30</v>
      </c>
      <c r="C8" s="45">
        <f>Details!J75</f>
        <v>68622.87070581752</v>
      </c>
      <c r="D8" s="45">
        <f>Details!K75</f>
        <v>49249.88170599847</v>
      </c>
    </row>
    <row r="9" spans="1:4" s="3" customFormat="1" ht="12.75">
      <c r="A9" s="42" t="s">
        <v>29</v>
      </c>
      <c r="B9" s="42" t="s">
        <v>31</v>
      </c>
      <c r="C9" s="43">
        <f>Details!T75</f>
        <v>37122.87070581752</v>
      </c>
      <c r="D9" s="43">
        <f>Details!U75</f>
        <v>23890.250992371053</v>
      </c>
    </row>
    <row r="10" spans="1:4" s="3" customFormat="1" ht="12.75">
      <c r="A10" s="42" t="s">
        <v>32</v>
      </c>
      <c r="B10" s="42" t="s">
        <v>33</v>
      </c>
      <c r="C10" s="43">
        <f>Details!AD75</f>
        <v>36447.44484698102</v>
      </c>
      <c r="D10" s="43">
        <f>Details!AE75</f>
        <v>21857.599537915696</v>
      </c>
    </row>
    <row r="11" spans="1:4" s="3" customFormat="1" ht="12.75">
      <c r="A11" s="42" t="s">
        <v>34</v>
      </c>
      <c r="B11" s="42" t="s">
        <v>35</v>
      </c>
      <c r="C11" s="43">
        <f>Details!AN75</f>
        <v>32122.870705817513</v>
      </c>
      <c r="D11" s="43">
        <f>Details!AO75</f>
        <v>18992.29180869758</v>
      </c>
    </row>
  </sheetData>
  <mergeCells count="3"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Q75"/>
  <sheetViews>
    <sheetView showGridLines="0" workbookViewId="0" topLeftCell="A1">
      <selection activeCell="K4" sqref="K4"/>
    </sheetView>
  </sheetViews>
  <sheetFormatPr defaultColWidth="9.00390625" defaultRowHeight="12.75"/>
  <cols>
    <col min="1" max="1" width="2.25390625" style="0" customWidth="1"/>
    <col min="2" max="2" width="6.625" style="0" bestFit="1" customWidth="1"/>
    <col min="3" max="3" width="13.625" style="2" customWidth="1"/>
    <col min="4" max="4" width="12.125" style="2" customWidth="1"/>
    <col min="5" max="5" width="15.00390625" style="0" customWidth="1"/>
    <col min="6" max="6" width="12.00390625" style="0" customWidth="1"/>
    <col min="7" max="7" width="15.00390625" style="0" customWidth="1"/>
    <col min="8" max="11" width="13.625" style="0" customWidth="1"/>
    <col min="12" max="12" width="3.375" style="0" customWidth="1"/>
    <col min="13" max="13" width="13.625" style="2" customWidth="1"/>
    <col min="14" max="14" width="12.125" style="2" customWidth="1"/>
    <col min="15" max="15" width="15.00390625" style="0" customWidth="1"/>
    <col min="16" max="16" width="18.00390625" style="0" customWidth="1"/>
    <col min="17" max="17" width="15.00390625" style="0" customWidth="1"/>
    <col min="18" max="20" width="13.625" style="0" customWidth="1"/>
    <col min="21" max="21" width="13.625" style="30" customWidth="1"/>
    <col min="22" max="22" width="5.00390625" style="0" customWidth="1"/>
    <col min="23" max="23" width="13.625" style="2" customWidth="1"/>
    <col min="24" max="24" width="12.125" style="2" customWidth="1"/>
    <col min="25" max="25" width="15.00390625" style="0" customWidth="1"/>
    <col min="26" max="26" width="12.00390625" style="0" customWidth="1"/>
    <col min="27" max="27" width="15.00390625" style="0" customWidth="1"/>
    <col min="28" max="30" width="13.625" style="0" customWidth="1"/>
    <col min="31" max="31" width="13.625" style="30" customWidth="1"/>
    <col min="32" max="32" width="4.00390625" style="0" customWidth="1"/>
    <col min="33" max="33" width="13.625" style="2" customWidth="1"/>
    <col min="34" max="34" width="12.125" style="2" customWidth="1"/>
    <col min="35" max="35" width="15.00390625" style="0" customWidth="1"/>
    <col min="36" max="36" width="12.00390625" style="0" customWidth="1"/>
    <col min="37" max="37" width="15.00390625" style="0" customWidth="1"/>
    <col min="38" max="40" width="13.625" style="0" customWidth="1"/>
    <col min="41" max="41" width="13.625" style="30" customWidth="1"/>
    <col min="42" max="42" width="4.625" style="0" customWidth="1"/>
    <col min="43" max="43" width="10.875" style="37" bestFit="1" customWidth="1"/>
  </cols>
  <sheetData>
    <row r="3" spans="5:43" ht="12.75">
      <c r="E3" s="1"/>
      <c r="O3" s="1"/>
      <c r="Y3" s="1"/>
      <c r="AI3" s="1"/>
      <c r="AQ3" s="33"/>
    </row>
    <row r="4" spans="2:43" ht="12.75">
      <c r="B4" t="s">
        <v>9</v>
      </c>
      <c r="D4" s="6">
        <v>120000</v>
      </c>
      <c r="E4" s="1"/>
      <c r="F4" t="s">
        <v>7</v>
      </c>
      <c r="H4" s="7">
        <v>0.2</v>
      </c>
      <c r="N4"/>
      <c r="X4"/>
      <c r="AH4"/>
      <c r="AQ4" s="33"/>
    </row>
    <row r="5" spans="2:43" ht="12.75" customHeight="1">
      <c r="B5" t="s">
        <v>6</v>
      </c>
      <c r="D5" s="6">
        <f>D4*H4/(1+H4)</f>
        <v>20000</v>
      </c>
      <c r="E5" s="1"/>
      <c r="F5" t="s">
        <v>8</v>
      </c>
      <c r="H5" s="7">
        <v>0.25</v>
      </c>
      <c r="N5"/>
      <c r="X5"/>
      <c r="AH5"/>
      <c r="AQ5" s="33"/>
    </row>
    <row r="6" spans="4:43" ht="12.75" customHeight="1">
      <c r="D6" s="9"/>
      <c r="E6" s="1"/>
      <c r="F6" t="s">
        <v>12</v>
      </c>
      <c r="H6" s="8">
        <v>0.1</v>
      </c>
      <c r="N6"/>
      <c r="X6"/>
      <c r="AH6"/>
      <c r="AQ6" s="33"/>
    </row>
    <row r="7" spans="2:43" ht="12.75" customHeight="1">
      <c r="B7" s="56" t="s">
        <v>10</v>
      </c>
      <c r="C7" s="56"/>
      <c r="D7" s="57">
        <v>150</v>
      </c>
      <c r="E7" s="1"/>
      <c r="F7" s="56" t="s">
        <v>11</v>
      </c>
      <c r="G7" s="56"/>
      <c r="H7" s="54">
        <v>8</v>
      </c>
      <c r="M7"/>
      <c r="N7"/>
      <c r="W7"/>
      <c r="X7"/>
      <c r="AG7"/>
      <c r="AH7"/>
      <c r="AQ7" s="33"/>
    </row>
    <row r="8" spans="2:43" ht="12.75">
      <c r="B8" s="56"/>
      <c r="C8" s="56"/>
      <c r="D8" s="58"/>
      <c r="F8" s="56"/>
      <c r="G8" s="56"/>
      <c r="H8" s="55"/>
      <c r="M8"/>
      <c r="N8"/>
      <c r="W8"/>
      <c r="X8"/>
      <c r="AG8"/>
      <c r="AH8"/>
      <c r="AQ8" s="33"/>
    </row>
    <row r="9" spans="2:43" ht="12.75" customHeight="1">
      <c r="B9" s="56" t="s">
        <v>13</v>
      </c>
      <c r="C9" s="56"/>
      <c r="D9" s="57">
        <f>D7*H7</f>
        <v>1200</v>
      </c>
      <c r="F9" s="5"/>
      <c r="G9" s="5"/>
      <c r="H9" s="10"/>
      <c r="M9"/>
      <c r="N9"/>
      <c r="W9"/>
      <c r="X9"/>
      <c r="AG9"/>
      <c r="AH9"/>
      <c r="AQ9" s="33"/>
    </row>
    <row r="10" spans="2:43" ht="12.75">
      <c r="B10" s="56"/>
      <c r="C10" s="56"/>
      <c r="D10" s="58"/>
      <c r="F10" s="31" t="s">
        <v>24</v>
      </c>
      <c r="G10" s="5"/>
      <c r="H10" s="32">
        <v>0.25</v>
      </c>
      <c r="M10"/>
      <c r="N10"/>
      <c r="W10"/>
      <c r="X10"/>
      <c r="AG10"/>
      <c r="AH10"/>
      <c r="AQ10" s="33"/>
    </row>
    <row r="11" spans="14:43" ht="13.5" thickBot="1">
      <c r="N11"/>
      <c r="AQ11" s="33"/>
    </row>
    <row r="12" spans="2:43" ht="13.5" thickBot="1">
      <c r="B12" s="22"/>
      <c r="C12" s="51" t="s">
        <v>16</v>
      </c>
      <c r="D12" s="52"/>
      <c r="E12" s="52"/>
      <c r="F12" s="52"/>
      <c r="G12" s="52"/>
      <c r="H12" s="52"/>
      <c r="I12" s="52"/>
      <c r="J12" s="52"/>
      <c r="K12" s="53"/>
      <c r="M12" s="51" t="s">
        <v>17</v>
      </c>
      <c r="N12" s="52"/>
      <c r="O12" s="52"/>
      <c r="P12" s="52"/>
      <c r="Q12" s="52"/>
      <c r="R12" s="52"/>
      <c r="S12" s="52"/>
      <c r="T12" s="52"/>
      <c r="U12" s="53"/>
      <c r="W12" s="51" t="s">
        <v>20</v>
      </c>
      <c r="X12" s="52"/>
      <c r="Y12" s="52"/>
      <c r="Z12" s="52"/>
      <c r="AA12" s="52"/>
      <c r="AB12" s="52"/>
      <c r="AC12" s="52"/>
      <c r="AD12" s="52"/>
      <c r="AE12" s="53"/>
      <c r="AG12" s="51" t="s">
        <v>22</v>
      </c>
      <c r="AH12" s="52"/>
      <c r="AI12" s="52"/>
      <c r="AJ12" s="52"/>
      <c r="AK12" s="52"/>
      <c r="AL12" s="52"/>
      <c r="AM12" s="52"/>
      <c r="AN12" s="52"/>
      <c r="AO12" s="53"/>
      <c r="AQ12" s="33"/>
    </row>
    <row r="13" spans="2:43" s="11" customFormat="1" ht="64.5" thickBot="1">
      <c r="B13" s="29" t="s">
        <v>1</v>
      </c>
      <c r="C13" s="25" t="s">
        <v>2</v>
      </c>
      <c r="D13" s="26" t="s">
        <v>3</v>
      </c>
      <c r="E13" s="26" t="s">
        <v>4</v>
      </c>
      <c r="F13" s="27" t="s">
        <v>5</v>
      </c>
      <c r="G13" s="26" t="s">
        <v>14</v>
      </c>
      <c r="H13" s="26" t="s">
        <v>15</v>
      </c>
      <c r="I13" s="26" t="s">
        <v>19</v>
      </c>
      <c r="J13" s="26" t="s">
        <v>23</v>
      </c>
      <c r="K13" s="28" t="s">
        <v>26</v>
      </c>
      <c r="M13" s="25" t="s">
        <v>2</v>
      </c>
      <c r="N13" s="26" t="s">
        <v>3</v>
      </c>
      <c r="O13" s="26" t="s">
        <v>4</v>
      </c>
      <c r="P13" s="27" t="s">
        <v>18</v>
      </c>
      <c r="Q13" s="26" t="s">
        <v>14</v>
      </c>
      <c r="R13" s="26" t="s">
        <v>15</v>
      </c>
      <c r="S13" s="26" t="s">
        <v>19</v>
      </c>
      <c r="T13" s="26" t="s">
        <v>23</v>
      </c>
      <c r="U13" s="28" t="s">
        <v>26</v>
      </c>
      <c r="W13" s="25" t="s">
        <v>2</v>
      </c>
      <c r="X13" s="26" t="s">
        <v>3</v>
      </c>
      <c r="Y13" s="26" t="s">
        <v>4</v>
      </c>
      <c r="Z13" s="27" t="s">
        <v>5</v>
      </c>
      <c r="AA13" s="26" t="s">
        <v>14</v>
      </c>
      <c r="AB13" s="26" t="s">
        <v>15</v>
      </c>
      <c r="AC13" s="26" t="s">
        <v>19</v>
      </c>
      <c r="AD13" s="26" t="s">
        <v>23</v>
      </c>
      <c r="AE13" s="28" t="s">
        <v>26</v>
      </c>
      <c r="AG13" s="25" t="s">
        <v>2</v>
      </c>
      <c r="AH13" s="26" t="s">
        <v>3</v>
      </c>
      <c r="AI13" s="26" t="s">
        <v>4</v>
      </c>
      <c r="AJ13" s="27" t="s">
        <v>21</v>
      </c>
      <c r="AK13" s="26" t="s">
        <v>14</v>
      </c>
      <c r="AL13" s="26" t="s">
        <v>15</v>
      </c>
      <c r="AM13" s="26" t="s">
        <v>19</v>
      </c>
      <c r="AN13" s="26" t="s">
        <v>23</v>
      </c>
      <c r="AO13" s="28" t="s">
        <v>26</v>
      </c>
      <c r="AQ13" s="34" t="s">
        <v>25</v>
      </c>
    </row>
    <row r="14" spans="2:43" s="3" customFormat="1" ht="12.75">
      <c r="B14" s="23">
        <v>0</v>
      </c>
      <c r="C14" s="12"/>
      <c r="D14" s="13"/>
      <c r="E14" s="13"/>
      <c r="F14" s="13"/>
      <c r="G14" s="13"/>
      <c r="H14" s="13"/>
      <c r="I14" s="14">
        <v>0</v>
      </c>
      <c r="J14" s="17">
        <f>SUM(E14:I14)</f>
        <v>0</v>
      </c>
      <c r="K14" s="15">
        <f>J14*AQ14</f>
        <v>0</v>
      </c>
      <c r="M14" s="12"/>
      <c r="N14" s="13"/>
      <c r="O14" s="13"/>
      <c r="P14" s="13"/>
      <c r="Q14" s="13"/>
      <c r="R14" s="13"/>
      <c r="S14" s="17">
        <f>-D4/(1+H4)*3%</f>
        <v>-3000</v>
      </c>
      <c r="T14" s="17">
        <f>SUM(O14:S14)</f>
        <v>-3000</v>
      </c>
      <c r="U14" s="15">
        <f>T14*AQ14</f>
        <v>-3000</v>
      </c>
      <c r="W14" s="38"/>
      <c r="X14" s="39"/>
      <c r="Y14" s="39"/>
      <c r="Z14" s="39"/>
      <c r="AA14" s="39"/>
      <c r="AB14" s="39"/>
      <c r="AC14" s="40">
        <f>-D4/(1+H4)*3%</f>
        <v>-3000</v>
      </c>
      <c r="AD14" s="40">
        <f>SUM(Y14:AC14)</f>
        <v>-3000</v>
      </c>
      <c r="AE14" s="41">
        <f>AD14*AQ14</f>
        <v>-3000</v>
      </c>
      <c r="AG14" s="38"/>
      <c r="AH14" s="39"/>
      <c r="AI14" s="39"/>
      <c r="AJ14" s="39"/>
      <c r="AK14" s="39"/>
      <c r="AL14" s="39"/>
      <c r="AM14" s="40">
        <f>-D4/(1+H4)*3%</f>
        <v>-3000</v>
      </c>
      <c r="AN14" s="40">
        <f>SUM(AI14:AM14)</f>
        <v>-3000</v>
      </c>
      <c r="AO14" s="41">
        <f>AN14*AQ14</f>
        <v>-3000</v>
      </c>
      <c r="AQ14" s="35">
        <f>1/POWER((1+$H$10/12),B14)</f>
        <v>1</v>
      </c>
    </row>
    <row r="15" spans="2:43" s="3" customFormat="1" ht="12.75">
      <c r="B15" s="23">
        <v>1</v>
      </c>
      <c r="C15" s="16">
        <f>D4-D5</f>
        <v>100000</v>
      </c>
      <c r="D15" s="17"/>
      <c r="E15" s="14"/>
      <c r="F15" s="17">
        <f>D4-C15</f>
        <v>20000</v>
      </c>
      <c r="G15" s="17">
        <f>$D$9/(1+$H$4)*$H$5</f>
        <v>250</v>
      </c>
      <c r="H15" s="14">
        <f>$D$9*$H$4/(1+$H$4)</f>
        <v>200</v>
      </c>
      <c r="I15" s="14"/>
      <c r="J15" s="17">
        <f aca="true" t="shared" si="0" ref="J15:J74">SUM(E15:I15)</f>
        <v>20450</v>
      </c>
      <c r="K15" s="15">
        <f aca="true" t="shared" si="1" ref="K15:K74">J15*AQ15</f>
        <v>20032.653061224493</v>
      </c>
      <c r="M15" s="16">
        <f>D4-D5</f>
        <v>100000</v>
      </c>
      <c r="N15" s="17"/>
      <c r="O15" s="14"/>
      <c r="P15" s="17">
        <f>D5*H5</f>
        <v>5000</v>
      </c>
      <c r="Q15" s="17">
        <f>$D$9/2/(1+$H$4)*$H$5</f>
        <v>125</v>
      </c>
      <c r="R15" s="14">
        <f>$D$9/2*$H$4/(1+$H$4)</f>
        <v>100</v>
      </c>
      <c r="S15" s="14"/>
      <c r="T15" s="17">
        <f aca="true" t="shared" si="2" ref="T15:T74">SUM(O15:S15)</f>
        <v>5225</v>
      </c>
      <c r="U15" s="15">
        <f aca="true" t="shared" si="3" ref="U15:U74">T15*AQ15</f>
        <v>5118.367346938776</v>
      </c>
      <c r="W15" s="16">
        <f>D4</f>
        <v>120000</v>
      </c>
      <c r="X15" s="17"/>
      <c r="Y15" s="14"/>
      <c r="Z15" s="17">
        <f>D4-W15</f>
        <v>0</v>
      </c>
      <c r="AA15" s="17">
        <f>$D$9/2/(1+$H$4)*$H$5</f>
        <v>125</v>
      </c>
      <c r="AB15" s="14">
        <f>$D$9/2*$H$4/(1+$H$4)</f>
        <v>100</v>
      </c>
      <c r="AC15" s="14"/>
      <c r="AD15" s="17">
        <f aca="true" t="shared" si="4" ref="AD15:AD74">SUM(Y15:AC15)</f>
        <v>225</v>
      </c>
      <c r="AE15" s="15">
        <f aca="true" t="shared" si="5" ref="AE15:AE74">AD15*AQ15</f>
        <v>220.40816326530614</v>
      </c>
      <c r="AG15" s="16">
        <f>D4-D5</f>
        <v>100000</v>
      </c>
      <c r="AH15" s="17"/>
      <c r="AI15" s="14"/>
      <c r="AJ15" s="17">
        <v>0</v>
      </c>
      <c r="AK15" s="17">
        <f>$D$9/2/(1+$H$4)*$H$5</f>
        <v>125</v>
      </c>
      <c r="AL15" s="14">
        <f>$D$9/2*$H$4/(1+$H$4)</f>
        <v>100</v>
      </c>
      <c r="AM15" s="14"/>
      <c r="AN15" s="17">
        <f aca="true" t="shared" si="6" ref="AN15:AN74">SUM(AI15:AM15)</f>
        <v>225</v>
      </c>
      <c r="AO15" s="15">
        <f aca="true" t="shared" si="7" ref="AO15:AO74">AN15*AQ15</f>
        <v>220.40816326530614</v>
      </c>
      <c r="AQ15" s="35">
        <f aca="true" t="shared" si="8" ref="AQ15:AQ74">1/POWER((1+$H$10/12),B15)</f>
        <v>0.979591836734694</v>
      </c>
    </row>
    <row r="16" spans="2:43" s="3" customFormat="1" ht="12.75">
      <c r="B16" s="23">
        <f>B15+1</f>
        <v>2</v>
      </c>
      <c r="C16" s="16"/>
      <c r="D16" s="17"/>
      <c r="E16" s="14"/>
      <c r="F16" s="14"/>
      <c r="G16" s="17">
        <f aca="true" t="shared" si="9" ref="G16:G74">$D$9/(1+$H$4)*$H$5</f>
        <v>250</v>
      </c>
      <c r="H16" s="14">
        <f aca="true" t="shared" si="10" ref="H16:H74">$D$9*$H$4/(1+$H$4)</f>
        <v>200</v>
      </c>
      <c r="I16" s="14"/>
      <c r="J16" s="17">
        <f t="shared" si="0"/>
        <v>450</v>
      </c>
      <c r="K16" s="15">
        <f t="shared" si="1"/>
        <v>431.8200749687631</v>
      </c>
      <c r="M16" s="16"/>
      <c r="N16" s="17"/>
      <c r="O16" s="14"/>
      <c r="P16" s="14"/>
      <c r="Q16" s="17">
        <f aca="true" t="shared" si="11" ref="Q16:Q74">$D$9/2/(1+$H$4)*$H$5</f>
        <v>125</v>
      </c>
      <c r="R16" s="14">
        <f aca="true" t="shared" si="12" ref="R16:R74">$D$9/2*$H$4/(1+$H$4)</f>
        <v>100</v>
      </c>
      <c r="S16" s="14"/>
      <c r="T16" s="17">
        <f t="shared" si="2"/>
        <v>225</v>
      </c>
      <c r="U16" s="15">
        <f t="shared" si="3"/>
        <v>215.91003748438155</v>
      </c>
      <c r="W16" s="16"/>
      <c r="X16" s="17"/>
      <c r="Y16" s="14"/>
      <c r="Z16" s="14"/>
      <c r="AA16" s="17">
        <f aca="true" t="shared" si="13" ref="AA16:AA74">$D$9/2/(1+$H$4)*$H$5</f>
        <v>125</v>
      </c>
      <c r="AB16" s="14">
        <f aca="true" t="shared" si="14" ref="AB16:AB74">$D$9/2*$H$4/(1+$H$4)</f>
        <v>100</v>
      </c>
      <c r="AC16" s="14"/>
      <c r="AD16" s="17">
        <f t="shared" si="4"/>
        <v>225</v>
      </c>
      <c r="AE16" s="15">
        <f t="shared" si="5"/>
        <v>215.91003748438155</v>
      </c>
      <c r="AG16" s="16"/>
      <c r="AH16" s="17"/>
      <c r="AI16" s="14"/>
      <c r="AJ16" s="14"/>
      <c r="AK16" s="17">
        <f aca="true" t="shared" si="15" ref="AK16:AK74">$D$9/2/(1+$H$4)*$H$5</f>
        <v>125</v>
      </c>
      <c r="AL16" s="14">
        <f aca="true" t="shared" si="16" ref="AL16:AL74">$D$9/2*$H$4/(1+$H$4)</f>
        <v>100</v>
      </c>
      <c r="AM16" s="14"/>
      <c r="AN16" s="17">
        <f t="shared" si="6"/>
        <v>225</v>
      </c>
      <c r="AO16" s="15">
        <f t="shared" si="7"/>
        <v>215.91003748438155</v>
      </c>
      <c r="AQ16" s="35">
        <f t="shared" si="8"/>
        <v>0.9596001665972513</v>
      </c>
    </row>
    <row r="17" spans="2:43" s="3" customFormat="1" ht="12.75">
      <c r="B17" s="23">
        <f aca="true" t="shared" si="17" ref="B17:B74">B16+1</f>
        <v>3</v>
      </c>
      <c r="C17" s="16"/>
      <c r="D17" s="17"/>
      <c r="E17" s="14"/>
      <c r="F17" s="14"/>
      <c r="G17" s="17">
        <f t="shared" si="9"/>
        <v>250</v>
      </c>
      <c r="H17" s="14">
        <f t="shared" si="10"/>
        <v>200</v>
      </c>
      <c r="I17" s="14"/>
      <c r="J17" s="17">
        <f t="shared" si="0"/>
        <v>450</v>
      </c>
      <c r="K17" s="15">
        <f t="shared" si="1"/>
        <v>423.0074203775639</v>
      </c>
      <c r="M17" s="16"/>
      <c r="N17" s="17"/>
      <c r="O17" s="14"/>
      <c r="P17" s="14"/>
      <c r="Q17" s="17">
        <f t="shared" si="11"/>
        <v>125</v>
      </c>
      <c r="R17" s="14">
        <f t="shared" si="12"/>
        <v>100</v>
      </c>
      <c r="S17" s="14"/>
      <c r="T17" s="17">
        <f t="shared" si="2"/>
        <v>225</v>
      </c>
      <c r="U17" s="15">
        <f t="shared" si="3"/>
        <v>211.50371018878195</v>
      </c>
      <c r="W17" s="16"/>
      <c r="X17" s="17"/>
      <c r="Y17" s="14"/>
      <c r="Z17" s="14"/>
      <c r="AA17" s="17">
        <f t="shared" si="13"/>
        <v>125</v>
      </c>
      <c r="AB17" s="14">
        <f t="shared" si="14"/>
        <v>100</v>
      </c>
      <c r="AC17" s="14"/>
      <c r="AD17" s="17">
        <f t="shared" si="4"/>
        <v>225</v>
      </c>
      <c r="AE17" s="15">
        <f t="shared" si="5"/>
        <v>211.50371018878195</v>
      </c>
      <c r="AG17" s="16"/>
      <c r="AH17" s="17"/>
      <c r="AI17" s="14"/>
      <c r="AJ17" s="14"/>
      <c r="AK17" s="17">
        <f t="shared" si="15"/>
        <v>125</v>
      </c>
      <c r="AL17" s="14">
        <f t="shared" si="16"/>
        <v>100</v>
      </c>
      <c r="AM17" s="14"/>
      <c r="AN17" s="17">
        <f t="shared" si="6"/>
        <v>225</v>
      </c>
      <c r="AO17" s="15">
        <f t="shared" si="7"/>
        <v>211.50371018878195</v>
      </c>
      <c r="AQ17" s="35">
        <f t="shared" si="8"/>
        <v>0.9400164897279198</v>
      </c>
    </row>
    <row r="18" spans="2:43" s="3" customFormat="1" ht="12.75">
      <c r="B18" s="23">
        <f t="shared" si="17"/>
        <v>4</v>
      </c>
      <c r="C18" s="16">
        <f>C15-D18</f>
        <v>90000</v>
      </c>
      <c r="D18" s="17">
        <f>C15*$H$6</f>
        <v>10000</v>
      </c>
      <c r="E18" s="17">
        <f>D18*$H$5</f>
        <v>2500</v>
      </c>
      <c r="F18" s="14"/>
      <c r="G18" s="17">
        <f t="shared" si="9"/>
        <v>250</v>
      </c>
      <c r="H18" s="14">
        <f t="shared" si="10"/>
        <v>200</v>
      </c>
      <c r="I18" s="14"/>
      <c r="J18" s="17">
        <f t="shared" si="0"/>
        <v>2950</v>
      </c>
      <c r="K18" s="15">
        <f t="shared" si="1"/>
        <v>2716.455815213744</v>
      </c>
      <c r="M18" s="16">
        <f>M15-N18</f>
        <v>90000</v>
      </c>
      <c r="N18" s="17">
        <f>M15*$H$6</f>
        <v>10000</v>
      </c>
      <c r="O18" s="17">
        <f>N18*$H$5</f>
        <v>2500</v>
      </c>
      <c r="P18" s="14"/>
      <c r="Q18" s="17">
        <f t="shared" si="11"/>
        <v>125</v>
      </c>
      <c r="R18" s="14">
        <f t="shared" si="12"/>
        <v>100</v>
      </c>
      <c r="S18" s="14"/>
      <c r="T18" s="17">
        <f t="shared" si="2"/>
        <v>2725</v>
      </c>
      <c r="U18" s="15">
        <f t="shared" si="3"/>
        <v>2509.2685072737127</v>
      </c>
      <c r="W18" s="16">
        <f>W15-X18</f>
        <v>108000</v>
      </c>
      <c r="X18" s="17">
        <f>W15*$H$6</f>
        <v>12000</v>
      </c>
      <c r="Y18" s="17">
        <f>X18*$H$5</f>
        <v>3000</v>
      </c>
      <c r="Z18" s="14"/>
      <c r="AA18" s="17">
        <f t="shared" si="13"/>
        <v>125</v>
      </c>
      <c r="AB18" s="14">
        <f t="shared" si="14"/>
        <v>100</v>
      </c>
      <c r="AC18" s="14"/>
      <c r="AD18" s="17">
        <f t="shared" si="4"/>
        <v>3225</v>
      </c>
      <c r="AE18" s="15">
        <f t="shared" si="5"/>
        <v>2969.684747140449</v>
      </c>
      <c r="AG18" s="16">
        <f>AG15-AH18</f>
        <v>90000</v>
      </c>
      <c r="AH18" s="17">
        <f>AG15*$H$6</f>
        <v>10000</v>
      </c>
      <c r="AI18" s="17">
        <f>AH18*$H$5</f>
        <v>2500</v>
      </c>
      <c r="AJ18" s="14"/>
      <c r="AK18" s="17">
        <f t="shared" si="15"/>
        <v>125</v>
      </c>
      <c r="AL18" s="14">
        <f t="shared" si="16"/>
        <v>100</v>
      </c>
      <c r="AM18" s="14"/>
      <c r="AN18" s="17">
        <f t="shared" si="6"/>
        <v>2725</v>
      </c>
      <c r="AO18" s="15">
        <f t="shared" si="7"/>
        <v>2509.2685072737127</v>
      </c>
      <c r="AQ18" s="35">
        <f t="shared" si="8"/>
        <v>0.9208324797334725</v>
      </c>
    </row>
    <row r="19" spans="2:43" s="3" customFormat="1" ht="12.75">
      <c r="B19" s="23">
        <f t="shared" si="17"/>
        <v>5</v>
      </c>
      <c r="C19" s="16">
        <f aca="true" t="shared" si="18" ref="C19:C74">C16-D19</f>
        <v>0</v>
      </c>
      <c r="D19" s="17">
        <f aca="true" t="shared" si="19" ref="D19:D74">C16*$H$6</f>
        <v>0</v>
      </c>
      <c r="E19" s="17">
        <f aca="true" t="shared" si="20" ref="E19:E74">D19*$H$5</f>
        <v>0</v>
      </c>
      <c r="F19" s="14"/>
      <c r="G19" s="17">
        <f t="shared" si="9"/>
        <v>250</v>
      </c>
      <c r="H19" s="14">
        <f t="shared" si="10"/>
        <v>200</v>
      </c>
      <c r="I19" s="14"/>
      <c r="J19" s="17">
        <f t="shared" si="0"/>
        <v>450</v>
      </c>
      <c r="K19" s="15">
        <f t="shared" si="1"/>
        <v>405.9179910661838</v>
      </c>
      <c r="M19" s="16">
        <f aca="true" t="shared" si="21" ref="M19:M74">M16-N19</f>
        <v>0</v>
      </c>
      <c r="N19" s="17">
        <f aca="true" t="shared" si="22" ref="N19:N74">M16*$H$6</f>
        <v>0</v>
      </c>
      <c r="O19" s="17">
        <f aca="true" t="shared" si="23" ref="O19:O74">N19*$H$5</f>
        <v>0</v>
      </c>
      <c r="P19" s="14"/>
      <c r="Q19" s="17">
        <f t="shared" si="11"/>
        <v>125</v>
      </c>
      <c r="R19" s="14">
        <f t="shared" si="12"/>
        <v>100</v>
      </c>
      <c r="S19" s="14"/>
      <c r="T19" s="17">
        <f t="shared" si="2"/>
        <v>225</v>
      </c>
      <c r="U19" s="15">
        <f t="shared" si="3"/>
        <v>202.9589955330919</v>
      </c>
      <c r="W19" s="16">
        <f aca="true" t="shared" si="24" ref="W19:W74">W16-X19</f>
        <v>0</v>
      </c>
      <c r="X19" s="17">
        <f aca="true" t="shared" si="25" ref="X19:X74">W16*$H$6</f>
        <v>0</v>
      </c>
      <c r="Y19" s="17">
        <f aca="true" t="shared" si="26" ref="Y19:Y74">X19*$H$5</f>
        <v>0</v>
      </c>
      <c r="Z19" s="14"/>
      <c r="AA19" s="17">
        <f t="shared" si="13"/>
        <v>125</v>
      </c>
      <c r="AB19" s="14">
        <f t="shared" si="14"/>
        <v>100</v>
      </c>
      <c r="AC19" s="14"/>
      <c r="AD19" s="17">
        <f t="shared" si="4"/>
        <v>225</v>
      </c>
      <c r="AE19" s="15">
        <f t="shared" si="5"/>
        <v>202.9589955330919</v>
      </c>
      <c r="AG19" s="16">
        <f aca="true" t="shared" si="27" ref="AG19:AG74">AG16-AH19</f>
        <v>0</v>
      </c>
      <c r="AH19" s="17">
        <f aca="true" t="shared" si="28" ref="AH19:AH74">AG16*$H$6</f>
        <v>0</v>
      </c>
      <c r="AI19" s="17">
        <f aca="true" t="shared" si="29" ref="AI19:AI74">AH19*$H$5</f>
        <v>0</v>
      </c>
      <c r="AJ19" s="14"/>
      <c r="AK19" s="17">
        <f t="shared" si="15"/>
        <v>125</v>
      </c>
      <c r="AL19" s="14">
        <f t="shared" si="16"/>
        <v>100</v>
      </c>
      <c r="AM19" s="14"/>
      <c r="AN19" s="17">
        <f t="shared" si="6"/>
        <v>225</v>
      </c>
      <c r="AO19" s="15">
        <f t="shared" si="7"/>
        <v>202.9589955330919</v>
      </c>
      <c r="AQ19" s="35">
        <f t="shared" si="8"/>
        <v>0.9020399801470751</v>
      </c>
    </row>
    <row r="20" spans="2:43" s="3" customFormat="1" ht="12.75">
      <c r="B20" s="23">
        <f t="shared" si="17"/>
        <v>6</v>
      </c>
      <c r="C20" s="16">
        <f t="shared" si="18"/>
        <v>0</v>
      </c>
      <c r="D20" s="17">
        <f t="shared" si="19"/>
        <v>0</v>
      </c>
      <c r="E20" s="17">
        <f t="shared" si="20"/>
        <v>0</v>
      </c>
      <c r="F20" s="14"/>
      <c r="G20" s="17">
        <f t="shared" si="9"/>
        <v>250</v>
      </c>
      <c r="H20" s="14">
        <f t="shared" si="10"/>
        <v>200</v>
      </c>
      <c r="I20" s="14"/>
      <c r="J20" s="17">
        <f t="shared" si="0"/>
        <v>450</v>
      </c>
      <c r="K20" s="15">
        <f t="shared" si="1"/>
        <v>397.63395043218014</v>
      </c>
      <c r="M20" s="16">
        <f t="shared" si="21"/>
        <v>0</v>
      </c>
      <c r="N20" s="17">
        <f t="shared" si="22"/>
        <v>0</v>
      </c>
      <c r="O20" s="17">
        <f t="shared" si="23"/>
        <v>0</v>
      </c>
      <c r="P20" s="14"/>
      <c r="Q20" s="17">
        <f t="shared" si="11"/>
        <v>125</v>
      </c>
      <c r="R20" s="14">
        <f t="shared" si="12"/>
        <v>100</v>
      </c>
      <c r="S20" s="14"/>
      <c r="T20" s="17">
        <f t="shared" si="2"/>
        <v>225</v>
      </c>
      <c r="U20" s="15">
        <f t="shared" si="3"/>
        <v>198.81697521609007</v>
      </c>
      <c r="W20" s="16">
        <f t="shared" si="24"/>
        <v>0</v>
      </c>
      <c r="X20" s="17">
        <f t="shared" si="25"/>
        <v>0</v>
      </c>
      <c r="Y20" s="17">
        <f t="shared" si="26"/>
        <v>0</v>
      </c>
      <c r="Z20" s="14"/>
      <c r="AA20" s="17">
        <f t="shared" si="13"/>
        <v>125</v>
      </c>
      <c r="AB20" s="14">
        <f t="shared" si="14"/>
        <v>100</v>
      </c>
      <c r="AC20" s="14"/>
      <c r="AD20" s="17">
        <f t="shared" si="4"/>
        <v>225</v>
      </c>
      <c r="AE20" s="15">
        <f t="shared" si="5"/>
        <v>198.81697521609007</v>
      </c>
      <c r="AG20" s="16">
        <f t="shared" si="27"/>
        <v>0</v>
      </c>
      <c r="AH20" s="17">
        <f t="shared" si="28"/>
        <v>0</v>
      </c>
      <c r="AI20" s="17">
        <f t="shared" si="29"/>
        <v>0</v>
      </c>
      <c r="AJ20" s="14"/>
      <c r="AK20" s="17">
        <f t="shared" si="15"/>
        <v>125</v>
      </c>
      <c r="AL20" s="14">
        <f t="shared" si="16"/>
        <v>100</v>
      </c>
      <c r="AM20" s="14"/>
      <c r="AN20" s="17">
        <f t="shared" si="6"/>
        <v>225</v>
      </c>
      <c r="AO20" s="15">
        <f t="shared" si="7"/>
        <v>198.81697521609007</v>
      </c>
      <c r="AQ20" s="35">
        <f t="shared" si="8"/>
        <v>0.8836310009604003</v>
      </c>
    </row>
    <row r="21" spans="2:43" s="3" customFormat="1" ht="12.75">
      <c r="B21" s="23">
        <f t="shared" si="17"/>
        <v>7</v>
      </c>
      <c r="C21" s="16">
        <f t="shared" si="18"/>
        <v>81000</v>
      </c>
      <c r="D21" s="17">
        <f t="shared" si="19"/>
        <v>9000</v>
      </c>
      <c r="E21" s="17">
        <f t="shared" si="20"/>
        <v>2250</v>
      </c>
      <c r="F21" s="14"/>
      <c r="G21" s="17">
        <f t="shared" si="9"/>
        <v>250</v>
      </c>
      <c r="H21" s="14">
        <f t="shared" si="10"/>
        <v>200</v>
      </c>
      <c r="I21" s="14"/>
      <c r="J21" s="17">
        <f t="shared" si="0"/>
        <v>2700</v>
      </c>
      <c r="K21" s="15">
        <f t="shared" si="1"/>
        <v>2337.1138311115897</v>
      </c>
      <c r="M21" s="16">
        <f t="shared" si="21"/>
        <v>81000</v>
      </c>
      <c r="N21" s="17">
        <f t="shared" si="22"/>
        <v>9000</v>
      </c>
      <c r="O21" s="17">
        <f t="shared" si="23"/>
        <v>2250</v>
      </c>
      <c r="P21" s="14"/>
      <c r="Q21" s="17">
        <f t="shared" si="11"/>
        <v>125</v>
      </c>
      <c r="R21" s="14">
        <f t="shared" si="12"/>
        <v>100</v>
      </c>
      <c r="S21" s="14"/>
      <c r="T21" s="17">
        <f t="shared" si="2"/>
        <v>2475</v>
      </c>
      <c r="U21" s="15">
        <f t="shared" si="3"/>
        <v>2142.354345185624</v>
      </c>
      <c r="W21" s="16">
        <f t="shared" si="24"/>
        <v>97200</v>
      </c>
      <c r="X21" s="17">
        <f t="shared" si="25"/>
        <v>10800</v>
      </c>
      <c r="Y21" s="17">
        <f t="shared" si="26"/>
        <v>2700</v>
      </c>
      <c r="Z21" s="14"/>
      <c r="AA21" s="17">
        <f t="shared" si="13"/>
        <v>125</v>
      </c>
      <c r="AB21" s="14">
        <f t="shared" si="14"/>
        <v>100</v>
      </c>
      <c r="AC21" s="14"/>
      <c r="AD21" s="17">
        <f t="shared" si="4"/>
        <v>2925</v>
      </c>
      <c r="AE21" s="15">
        <f t="shared" si="5"/>
        <v>2531.873317037556</v>
      </c>
      <c r="AG21" s="16">
        <f t="shared" si="27"/>
        <v>81000</v>
      </c>
      <c r="AH21" s="17">
        <f t="shared" si="28"/>
        <v>9000</v>
      </c>
      <c r="AI21" s="17">
        <f t="shared" si="29"/>
        <v>2250</v>
      </c>
      <c r="AJ21" s="14"/>
      <c r="AK21" s="17">
        <f t="shared" si="15"/>
        <v>125</v>
      </c>
      <c r="AL21" s="14">
        <f t="shared" si="16"/>
        <v>100</v>
      </c>
      <c r="AM21" s="14"/>
      <c r="AN21" s="17">
        <f t="shared" si="6"/>
        <v>2475</v>
      </c>
      <c r="AO21" s="15">
        <f t="shared" si="7"/>
        <v>2142.354345185624</v>
      </c>
      <c r="AQ21" s="35">
        <f t="shared" si="8"/>
        <v>0.8655977152265147</v>
      </c>
    </row>
    <row r="22" spans="2:43" s="3" customFormat="1" ht="12.75">
      <c r="B22" s="23">
        <f t="shared" si="17"/>
        <v>8</v>
      </c>
      <c r="C22" s="16">
        <f t="shared" si="18"/>
        <v>0</v>
      </c>
      <c r="D22" s="17">
        <f t="shared" si="19"/>
        <v>0</v>
      </c>
      <c r="E22" s="17">
        <f t="shared" si="20"/>
        <v>0</v>
      </c>
      <c r="F22" s="14"/>
      <c r="G22" s="17">
        <f t="shared" si="9"/>
        <v>250</v>
      </c>
      <c r="H22" s="14">
        <f t="shared" si="10"/>
        <v>200</v>
      </c>
      <c r="I22" s="14"/>
      <c r="J22" s="17">
        <f t="shared" si="0"/>
        <v>450</v>
      </c>
      <c r="K22" s="15">
        <f t="shared" si="1"/>
        <v>381.56960507944325</v>
      </c>
      <c r="M22" s="16">
        <f t="shared" si="21"/>
        <v>0</v>
      </c>
      <c r="N22" s="17">
        <f t="shared" si="22"/>
        <v>0</v>
      </c>
      <c r="O22" s="17">
        <f t="shared" si="23"/>
        <v>0</v>
      </c>
      <c r="P22" s="14"/>
      <c r="Q22" s="17">
        <f t="shared" si="11"/>
        <v>125</v>
      </c>
      <c r="R22" s="14">
        <f t="shared" si="12"/>
        <v>100</v>
      </c>
      <c r="S22" s="14"/>
      <c r="T22" s="17">
        <f t="shared" si="2"/>
        <v>225</v>
      </c>
      <c r="U22" s="15">
        <f t="shared" si="3"/>
        <v>190.78480253972162</v>
      </c>
      <c r="W22" s="16">
        <f t="shared" si="24"/>
        <v>0</v>
      </c>
      <c r="X22" s="17">
        <f t="shared" si="25"/>
        <v>0</v>
      </c>
      <c r="Y22" s="17">
        <f t="shared" si="26"/>
        <v>0</v>
      </c>
      <c r="Z22" s="14"/>
      <c r="AA22" s="17">
        <f t="shared" si="13"/>
        <v>125</v>
      </c>
      <c r="AB22" s="14">
        <f t="shared" si="14"/>
        <v>100</v>
      </c>
      <c r="AC22" s="14"/>
      <c r="AD22" s="17">
        <f t="shared" si="4"/>
        <v>225</v>
      </c>
      <c r="AE22" s="15">
        <f t="shared" si="5"/>
        <v>190.78480253972162</v>
      </c>
      <c r="AG22" s="16">
        <f t="shared" si="27"/>
        <v>0</v>
      </c>
      <c r="AH22" s="17">
        <f t="shared" si="28"/>
        <v>0</v>
      </c>
      <c r="AI22" s="17">
        <f t="shared" si="29"/>
        <v>0</v>
      </c>
      <c r="AJ22" s="14"/>
      <c r="AK22" s="17">
        <f t="shared" si="15"/>
        <v>125</v>
      </c>
      <c r="AL22" s="14">
        <f t="shared" si="16"/>
        <v>100</v>
      </c>
      <c r="AM22" s="14"/>
      <c r="AN22" s="17">
        <f t="shared" si="6"/>
        <v>225</v>
      </c>
      <c r="AO22" s="15">
        <f t="shared" si="7"/>
        <v>190.78480253972162</v>
      </c>
      <c r="AQ22" s="35">
        <f t="shared" si="8"/>
        <v>0.8479324557320961</v>
      </c>
    </row>
    <row r="23" spans="2:43" s="3" customFormat="1" ht="12.75">
      <c r="B23" s="23">
        <f t="shared" si="17"/>
        <v>9</v>
      </c>
      <c r="C23" s="16">
        <f t="shared" si="18"/>
        <v>0</v>
      </c>
      <c r="D23" s="17">
        <f t="shared" si="19"/>
        <v>0</v>
      </c>
      <c r="E23" s="17">
        <f t="shared" si="20"/>
        <v>0</v>
      </c>
      <c r="F23" s="14"/>
      <c r="G23" s="17">
        <f t="shared" si="9"/>
        <v>250</v>
      </c>
      <c r="H23" s="14">
        <f t="shared" si="10"/>
        <v>200</v>
      </c>
      <c r="I23" s="14"/>
      <c r="J23" s="17">
        <f t="shared" si="0"/>
        <v>450</v>
      </c>
      <c r="K23" s="15">
        <f t="shared" si="1"/>
        <v>373.78247028190367</v>
      </c>
      <c r="M23" s="16">
        <f t="shared" si="21"/>
        <v>0</v>
      </c>
      <c r="N23" s="17">
        <f t="shared" si="22"/>
        <v>0</v>
      </c>
      <c r="O23" s="17">
        <f t="shared" si="23"/>
        <v>0</v>
      </c>
      <c r="P23" s="14"/>
      <c r="Q23" s="17">
        <f t="shared" si="11"/>
        <v>125</v>
      </c>
      <c r="R23" s="14">
        <f t="shared" si="12"/>
        <v>100</v>
      </c>
      <c r="S23" s="14"/>
      <c r="T23" s="17">
        <f t="shared" si="2"/>
        <v>225</v>
      </c>
      <c r="U23" s="15">
        <f t="shared" si="3"/>
        <v>186.89123514095184</v>
      </c>
      <c r="W23" s="16">
        <f t="shared" si="24"/>
        <v>0</v>
      </c>
      <c r="X23" s="17">
        <f t="shared" si="25"/>
        <v>0</v>
      </c>
      <c r="Y23" s="17">
        <f t="shared" si="26"/>
        <v>0</v>
      </c>
      <c r="Z23" s="14"/>
      <c r="AA23" s="17">
        <f t="shared" si="13"/>
        <v>125</v>
      </c>
      <c r="AB23" s="14">
        <f t="shared" si="14"/>
        <v>100</v>
      </c>
      <c r="AC23" s="14"/>
      <c r="AD23" s="17">
        <f t="shared" si="4"/>
        <v>225</v>
      </c>
      <c r="AE23" s="15">
        <f t="shared" si="5"/>
        <v>186.89123514095184</v>
      </c>
      <c r="AG23" s="16">
        <f t="shared" si="27"/>
        <v>0</v>
      </c>
      <c r="AH23" s="17">
        <f t="shared" si="28"/>
        <v>0</v>
      </c>
      <c r="AI23" s="17">
        <f t="shared" si="29"/>
        <v>0</v>
      </c>
      <c r="AJ23" s="14"/>
      <c r="AK23" s="17">
        <f t="shared" si="15"/>
        <v>125</v>
      </c>
      <c r="AL23" s="14">
        <f t="shared" si="16"/>
        <v>100</v>
      </c>
      <c r="AM23" s="14"/>
      <c r="AN23" s="17">
        <f t="shared" si="6"/>
        <v>225</v>
      </c>
      <c r="AO23" s="15">
        <f t="shared" si="7"/>
        <v>186.89123514095184</v>
      </c>
      <c r="AQ23" s="35">
        <f t="shared" si="8"/>
        <v>0.8306277117375637</v>
      </c>
    </row>
    <row r="24" spans="2:43" s="3" customFormat="1" ht="12.75">
      <c r="B24" s="23">
        <f t="shared" si="17"/>
        <v>10</v>
      </c>
      <c r="C24" s="16">
        <f t="shared" si="18"/>
        <v>72900</v>
      </c>
      <c r="D24" s="17">
        <f t="shared" si="19"/>
        <v>8100</v>
      </c>
      <c r="E24" s="17">
        <f t="shared" si="20"/>
        <v>2025</v>
      </c>
      <c r="F24" s="14"/>
      <c r="G24" s="17">
        <f t="shared" si="9"/>
        <v>250</v>
      </c>
      <c r="H24" s="14">
        <f t="shared" si="10"/>
        <v>200</v>
      </c>
      <c r="I24" s="14"/>
      <c r="J24" s="17">
        <f t="shared" si="0"/>
        <v>2475</v>
      </c>
      <c r="K24" s="15">
        <f t="shared" si="1"/>
        <v>2013.8484113147463</v>
      </c>
      <c r="M24" s="16">
        <f t="shared" si="21"/>
        <v>72900</v>
      </c>
      <c r="N24" s="17">
        <f t="shared" si="22"/>
        <v>8100</v>
      </c>
      <c r="O24" s="17">
        <f t="shared" si="23"/>
        <v>2025</v>
      </c>
      <c r="P24" s="14"/>
      <c r="Q24" s="17">
        <f t="shared" si="11"/>
        <v>125</v>
      </c>
      <c r="R24" s="14">
        <f t="shared" si="12"/>
        <v>100</v>
      </c>
      <c r="S24" s="14"/>
      <c r="T24" s="17">
        <f t="shared" si="2"/>
        <v>2250</v>
      </c>
      <c r="U24" s="15">
        <f t="shared" si="3"/>
        <v>1830.7712830134055</v>
      </c>
      <c r="W24" s="16">
        <f t="shared" si="24"/>
        <v>87480</v>
      </c>
      <c r="X24" s="17">
        <f t="shared" si="25"/>
        <v>9720</v>
      </c>
      <c r="Y24" s="17">
        <f t="shared" si="26"/>
        <v>2430</v>
      </c>
      <c r="Z24" s="14"/>
      <c r="AA24" s="17">
        <f t="shared" si="13"/>
        <v>125</v>
      </c>
      <c r="AB24" s="14">
        <f t="shared" si="14"/>
        <v>100</v>
      </c>
      <c r="AC24" s="14"/>
      <c r="AD24" s="17">
        <f t="shared" si="4"/>
        <v>2655</v>
      </c>
      <c r="AE24" s="15">
        <f t="shared" si="5"/>
        <v>2160.3101139558185</v>
      </c>
      <c r="AG24" s="16">
        <f t="shared" si="27"/>
        <v>72900</v>
      </c>
      <c r="AH24" s="17">
        <f t="shared" si="28"/>
        <v>8100</v>
      </c>
      <c r="AI24" s="17">
        <f t="shared" si="29"/>
        <v>2025</v>
      </c>
      <c r="AJ24" s="14"/>
      <c r="AK24" s="17">
        <f t="shared" si="15"/>
        <v>125</v>
      </c>
      <c r="AL24" s="14">
        <f t="shared" si="16"/>
        <v>100</v>
      </c>
      <c r="AM24" s="14"/>
      <c r="AN24" s="17">
        <f t="shared" si="6"/>
        <v>2250</v>
      </c>
      <c r="AO24" s="15">
        <f t="shared" si="7"/>
        <v>1830.7712830134055</v>
      </c>
      <c r="AQ24" s="35">
        <f t="shared" si="8"/>
        <v>0.8136761257837358</v>
      </c>
    </row>
    <row r="25" spans="2:43" s="3" customFormat="1" ht="12.75">
      <c r="B25" s="23">
        <f t="shared" si="17"/>
        <v>11</v>
      </c>
      <c r="C25" s="16">
        <f t="shared" si="18"/>
        <v>0</v>
      </c>
      <c r="D25" s="17">
        <f t="shared" si="19"/>
        <v>0</v>
      </c>
      <c r="E25" s="17">
        <f t="shared" si="20"/>
        <v>0</v>
      </c>
      <c r="F25" s="14"/>
      <c r="G25" s="17">
        <f t="shared" si="9"/>
        <v>250</v>
      </c>
      <c r="H25" s="14">
        <f t="shared" si="10"/>
        <v>200</v>
      </c>
      <c r="I25" s="14"/>
      <c r="J25" s="17">
        <f t="shared" si="0"/>
        <v>450</v>
      </c>
      <c r="K25" s="15">
        <f t="shared" si="1"/>
        <v>358.6817207536469</v>
      </c>
      <c r="M25" s="16">
        <f t="shared" si="21"/>
        <v>0</v>
      </c>
      <c r="N25" s="17">
        <f t="shared" si="22"/>
        <v>0</v>
      </c>
      <c r="O25" s="17">
        <f t="shared" si="23"/>
        <v>0</v>
      </c>
      <c r="P25" s="14"/>
      <c r="Q25" s="17">
        <f t="shared" si="11"/>
        <v>125</v>
      </c>
      <c r="R25" s="14">
        <f t="shared" si="12"/>
        <v>100</v>
      </c>
      <c r="S25" s="14"/>
      <c r="T25" s="17">
        <f t="shared" si="2"/>
        <v>225</v>
      </c>
      <c r="U25" s="15">
        <f t="shared" si="3"/>
        <v>179.34086037682346</v>
      </c>
      <c r="W25" s="16">
        <f t="shared" si="24"/>
        <v>0</v>
      </c>
      <c r="X25" s="17">
        <f t="shared" si="25"/>
        <v>0</v>
      </c>
      <c r="Y25" s="17">
        <f t="shared" si="26"/>
        <v>0</v>
      </c>
      <c r="Z25" s="14"/>
      <c r="AA25" s="17">
        <f t="shared" si="13"/>
        <v>125</v>
      </c>
      <c r="AB25" s="14">
        <f t="shared" si="14"/>
        <v>100</v>
      </c>
      <c r="AC25" s="14"/>
      <c r="AD25" s="17">
        <f t="shared" si="4"/>
        <v>225</v>
      </c>
      <c r="AE25" s="15">
        <f t="shared" si="5"/>
        <v>179.34086037682346</v>
      </c>
      <c r="AG25" s="16">
        <f t="shared" si="27"/>
        <v>0</v>
      </c>
      <c r="AH25" s="17">
        <f t="shared" si="28"/>
        <v>0</v>
      </c>
      <c r="AI25" s="17">
        <f t="shared" si="29"/>
        <v>0</v>
      </c>
      <c r="AJ25" s="14"/>
      <c r="AK25" s="17">
        <f t="shared" si="15"/>
        <v>125</v>
      </c>
      <c r="AL25" s="14">
        <f t="shared" si="16"/>
        <v>100</v>
      </c>
      <c r="AM25" s="14"/>
      <c r="AN25" s="17">
        <f t="shared" si="6"/>
        <v>225</v>
      </c>
      <c r="AO25" s="15">
        <f t="shared" si="7"/>
        <v>179.34086037682346</v>
      </c>
      <c r="AQ25" s="35">
        <f t="shared" si="8"/>
        <v>0.7970704905636599</v>
      </c>
    </row>
    <row r="26" spans="2:43" s="3" customFormat="1" ht="12.75">
      <c r="B26" s="23">
        <f t="shared" si="17"/>
        <v>12</v>
      </c>
      <c r="C26" s="16">
        <f t="shared" si="18"/>
        <v>0</v>
      </c>
      <c r="D26" s="17">
        <f t="shared" si="19"/>
        <v>0</v>
      </c>
      <c r="E26" s="17">
        <f t="shared" si="20"/>
        <v>0</v>
      </c>
      <c r="F26" s="14"/>
      <c r="G26" s="17">
        <f t="shared" si="9"/>
        <v>250</v>
      </c>
      <c r="H26" s="14">
        <f t="shared" si="10"/>
        <v>200</v>
      </c>
      <c r="I26" s="14"/>
      <c r="J26" s="17">
        <f t="shared" si="0"/>
        <v>450</v>
      </c>
      <c r="K26" s="15">
        <f t="shared" si="1"/>
        <v>351.36168563622556</v>
      </c>
      <c r="M26" s="16">
        <f t="shared" si="21"/>
        <v>0</v>
      </c>
      <c r="N26" s="17">
        <f t="shared" si="22"/>
        <v>0</v>
      </c>
      <c r="O26" s="17">
        <f t="shared" si="23"/>
        <v>0</v>
      </c>
      <c r="P26" s="14"/>
      <c r="Q26" s="17">
        <f t="shared" si="11"/>
        <v>125</v>
      </c>
      <c r="R26" s="14">
        <f t="shared" si="12"/>
        <v>100</v>
      </c>
      <c r="S26" s="14"/>
      <c r="T26" s="17">
        <f t="shared" si="2"/>
        <v>225</v>
      </c>
      <c r="U26" s="15">
        <f t="shared" si="3"/>
        <v>175.68084281811278</v>
      </c>
      <c r="W26" s="16">
        <f t="shared" si="24"/>
        <v>0</v>
      </c>
      <c r="X26" s="17">
        <f t="shared" si="25"/>
        <v>0</v>
      </c>
      <c r="Y26" s="17">
        <f t="shared" si="26"/>
        <v>0</v>
      </c>
      <c r="Z26" s="14"/>
      <c r="AA26" s="17">
        <f t="shared" si="13"/>
        <v>125</v>
      </c>
      <c r="AB26" s="14">
        <f t="shared" si="14"/>
        <v>100</v>
      </c>
      <c r="AC26" s="14"/>
      <c r="AD26" s="17">
        <f t="shared" si="4"/>
        <v>225</v>
      </c>
      <c r="AE26" s="15">
        <f t="shared" si="5"/>
        <v>175.68084281811278</v>
      </c>
      <c r="AG26" s="16">
        <f t="shared" si="27"/>
        <v>0</v>
      </c>
      <c r="AH26" s="17">
        <f t="shared" si="28"/>
        <v>0</v>
      </c>
      <c r="AI26" s="17">
        <f t="shared" si="29"/>
        <v>0</v>
      </c>
      <c r="AJ26" s="14"/>
      <c r="AK26" s="17">
        <f t="shared" si="15"/>
        <v>125</v>
      </c>
      <c r="AL26" s="14">
        <f t="shared" si="16"/>
        <v>100</v>
      </c>
      <c r="AM26" s="14"/>
      <c r="AN26" s="17">
        <f t="shared" si="6"/>
        <v>225</v>
      </c>
      <c r="AO26" s="15">
        <f t="shared" si="7"/>
        <v>175.68084281811278</v>
      </c>
      <c r="AQ26" s="35">
        <f t="shared" si="8"/>
        <v>0.780803745858279</v>
      </c>
    </row>
    <row r="27" spans="2:43" s="3" customFormat="1" ht="12.75">
      <c r="B27" s="23">
        <f t="shared" si="17"/>
        <v>13</v>
      </c>
      <c r="C27" s="16">
        <f t="shared" si="18"/>
        <v>65610</v>
      </c>
      <c r="D27" s="17">
        <f t="shared" si="19"/>
        <v>7290</v>
      </c>
      <c r="E27" s="17">
        <f t="shared" si="20"/>
        <v>1822.5</v>
      </c>
      <c r="F27" s="14"/>
      <c r="G27" s="17">
        <f t="shared" si="9"/>
        <v>250</v>
      </c>
      <c r="H27" s="14">
        <f t="shared" si="10"/>
        <v>200</v>
      </c>
      <c r="I27" s="14"/>
      <c r="J27" s="17">
        <f t="shared" si="0"/>
        <v>2272.5</v>
      </c>
      <c r="K27" s="15">
        <f t="shared" si="1"/>
        <v>1738.1647469024708</v>
      </c>
      <c r="M27" s="16">
        <f t="shared" si="21"/>
        <v>65610</v>
      </c>
      <c r="N27" s="17">
        <f t="shared" si="22"/>
        <v>7290</v>
      </c>
      <c r="O27" s="17">
        <f t="shared" si="23"/>
        <v>1822.5</v>
      </c>
      <c r="P27" s="14"/>
      <c r="Q27" s="17">
        <f t="shared" si="11"/>
        <v>125</v>
      </c>
      <c r="R27" s="14">
        <f t="shared" si="12"/>
        <v>100</v>
      </c>
      <c r="S27" s="14"/>
      <c r="T27" s="17">
        <f t="shared" si="2"/>
        <v>2047.5</v>
      </c>
      <c r="U27" s="15">
        <f t="shared" si="3"/>
        <v>1566.0692274071766</v>
      </c>
      <c r="W27" s="16">
        <f t="shared" si="24"/>
        <v>78732</v>
      </c>
      <c r="X27" s="17">
        <f t="shared" si="25"/>
        <v>8748</v>
      </c>
      <c r="Y27" s="17">
        <f t="shared" si="26"/>
        <v>2187</v>
      </c>
      <c r="Z27" s="14"/>
      <c r="AA27" s="17">
        <f t="shared" si="13"/>
        <v>125</v>
      </c>
      <c r="AB27" s="14">
        <f t="shared" si="14"/>
        <v>100</v>
      </c>
      <c r="AC27" s="14"/>
      <c r="AD27" s="17">
        <f t="shared" si="4"/>
        <v>2412</v>
      </c>
      <c r="AE27" s="15">
        <f t="shared" si="5"/>
        <v>1844.863968989553</v>
      </c>
      <c r="AG27" s="16">
        <f t="shared" si="27"/>
        <v>65610</v>
      </c>
      <c r="AH27" s="17">
        <f t="shared" si="28"/>
        <v>7290</v>
      </c>
      <c r="AI27" s="17">
        <f t="shared" si="29"/>
        <v>1822.5</v>
      </c>
      <c r="AJ27" s="14"/>
      <c r="AK27" s="17">
        <f t="shared" si="15"/>
        <v>125</v>
      </c>
      <c r="AL27" s="14">
        <f t="shared" si="16"/>
        <v>100</v>
      </c>
      <c r="AM27" s="14"/>
      <c r="AN27" s="17">
        <f t="shared" si="6"/>
        <v>2047.5</v>
      </c>
      <c r="AO27" s="15">
        <f t="shared" si="7"/>
        <v>1566.0692274071766</v>
      </c>
      <c r="AQ27" s="35">
        <f t="shared" si="8"/>
        <v>0.7648689755346406</v>
      </c>
    </row>
    <row r="28" spans="2:43" s="3" customFormat="1" ht="12.75">
      <c r="B28" s="23">
        <f t="shared" si="17"/>
        <v>14</v>
      </c>
      <c r="C28" s="16">
        <f t="shared" si="18"/>
        <v>0</v>
      </c>
      <c r="D28" s="17">
        <f t="shared" si="19"/>
        <v>0</v>
      </c>
      <c r="E28" s="17">
        <f t="shared" si="20"/>
        <v>0</v>
      </c>
      <c r="F28" s="14"/>
      <c r="G28" s="17">
        <f t="shared" si="9"/>
        <v>250</v>
      </c>
      <c r="H28" s="14">
        <f t="shared" si="10"/>
        <v>200</v>
      </c>
      <c r="I28" s="14"/>
      <c r="J28" s="17">
        <f t="shared" si="0"/>
        <v>450</v>
      </c>
      <c r="K28" s="15">
        <f t="shared" si="1"/>
        <v>337.1667320724131</v>
      </c>
      <c r="M28" s="16">
        <f t="shared" si="21"/>
        <v>0</v>
      </c>
      <c r="N28" s="17">
        <f t="shared" si="22"/>
        <v>0</v>
      </c>
      <c r="O28" s="17">
        <f t="shared" si="23"/>
        <v>0</v>
      </c>
      <c r="P28" s="14"/>
      <c r="Q28" s="17">
        <f t="shared" si="11"/>
        <v>125</v>
      </c>
      <c r="R28" s="14">
        <f t="shared" si="12"/>
        <v>100</v>
      </c>
      <c r="S28" s="14"/>
      <c r="T28" s="17">
        <f t="shared" si="2"/>
        <v>225</v>
      </c>
      <c r="U28" s="15">
        <f t="shared" si="3"/>
        <v>168.58336603620654</v>
      </c>
      <c r="W28" s="16">
        <f t="shared" si="24"/>
        <v>0</v>
      </c>
      <c r="X28" s="17">
        <f t="shared" si="25"/>
        <v>0</v>
      </c>
      <c r="Y28" s="17">
        <f t="shared" si="26"/>
        <v>0</v>
      </c>
      <c r="Z28" s="14"/>
      <c r="AA28" s="17">
        <f t="shared" si="13"/>
        <v>125</v>
      </c>
      <c r="AB28" s="14">
        <f t="shared" si="14"/>
        <v>100</v>
      </c>
      <c r="AC28" s="14"/>
      <c r="AD28" s="17">
        <f t="shared" si="4"/>
        <v>225</v>
      </c>
      <c r="AE28" s="15">
        <f t="shared" si="5"/>
        <v>168.58336603620654</v>
      </c>
      <c r="AG28" s="16">
        <f t="shared" si="27"/>
        <v>0</v>
      </c>
      <c r="AH28" s="17">
        <f t="shared" si="28"/>
        <v>0</v>
      </c>
      <c r="AI28" s="17">
        <f t="shared" si="29"/>
        <v>0</v>
      </c>
      <c r="AJ28" s="14"/>
      <c r="AK28" s="17">
        <f t="shared" si="15"/>
        <v>125</v>
      </c>
      <c r="AL28" s="14">
        <f t="shared" si="16"/>
        <v>100</v>
      </c>
      <c r="AM28" s="14"/>
      <c r="AN28" s="17">
        <f t="shared" si="6"/>
        <v>225</v>
      </c>
      <c r="AO28" s="15">
        <f t="shared" si="7"/>
        <v>168.58336603620654</v>
      </c>
      <c r="AQ28" s="35">
        <f t="shared" si="8"/>
        <v>0.7492594046053624</v>
      </c>
    </row>
    <row r="29" spans="2:43" s="3" customFormat="1" ht="12.75">
      <c r="B29" s="23">
        <f t="shared" si="17"/>
        <v>15</v>
      </c>
      <c r="C29" s="16">
        <f t="shared" si="18"/>
        <v>0</v>
      </c>
      <c r="D29" s="17">
        <f t="shared" si="19"/>
        <v>0</v>
      </c>
      <c r="E29" s="17">
        <f t="shared" si="20"/>
        <v>0</v>
      </c>
      <c r="F29" s="14"/>
      <c r="G29" s="17">
        <f t="shared" si="9"/>
        <v>250</v>
      </c>
      <c r="H29" s="14">
        <f t="shared" si="10"/>
        <v>200</v>
      </c>
      <c r="I29" s="14"/>
      <c r="J29" s="17">
        <f t="shared" si="0"/>
        <v>450</v>
      </c>
      <c r="K29" s="15">
        <f t="shared" si="1"/>
        <v>330.28577835664964</v>
      </c>
      <c r="M29" s="16">
        <f t="shared" si="21"/>
        <v>0</v>
      </c>
      <c r="N29" s="17">
        <f t="shared" si="22"/>
        <v>0</v>
      </c>
      <c r="O29" s="17">
        <f t="shared" si="23"/>
        <v>0</v>
      </c>
      <c r="P29" s="14"/>
      <c r="Q29" s="17">
        <f t="shared" si="11"/>
        <v>125</v>
      </c>
      <c r="R29" s="14">
        <f t="shared" si="12"/>
        <v>100</v>
      </c>
      <c r="S29" s="14"/>
      <c r="T29" s="17">
        <f t="shared" si="2"/>
        <v>225</v>
      </c>
      <c r="U29" s="15">
        <f t="shared" si="3"/>
        <v>165.14288917832482</v>
      </c>
      <c r="W29" s="16">
        <f t="shared" si="24"/>
        <v>0</v>
      </c>
      <c r="X29" s="17">
        <f t="shared" si="25"/>
        <v>0</v>
      </c>
      <c r="Y29" s="17">
        <f t="shared" si="26"/>
        <v>0</v>
      </c>
      <c r="Z29" s="14"/>
      <c r="AA29" s="17">
        <f t="shared" si="13"/>
        <v>125</v>
      </c>
      <c r="AB29" s="14">
        <f t="shared" si="14"/>
        <v>100</v>
      </c>
      <c r="AC29" s="14"/>
      <c r="AD29" s="17">
        <f t="shared" si="4"/>
        <v>225</v>
      </c>
      <c r="AE29" s="15">
        <f t="shared" si="5"/>
        <v>165.14288917832482</v>
      </c>
      <c r="AG29" s="16">
        <f t="shared" si="27"/>
        <v>0</v>
      </c>
      <c r="AH29" s="17">
        <f t="shared" si="28"/>
        <v>0</v>
      </c>
      <c r="AI29" s="17">
        <f t="shared" si="29"/>
        <v>0</v>
      </c>
      <c r="AJ29" s="14"/>
      <c r="AK29" s="17">
        <f t="shared" si="15"/>
        <v>125</v>
      </c>
      <c r="AL29" s="14">
        <f t="shared" si="16"/>
        <v>100</v>
      </c>
      <c r="AM29" s="14"/>
      <c r="AN29" s="17">
        <f t="shared" si="6"/>
        <v>225</v>
      </c>
      <c r="AO29" s="15">
        <f t="shared" si="7"/>
        <v>165.14288917832482</v>
      </c>
      <c r="AQ29" s="35">
        <f t="shared" si="8"/>
        <v>0.7339683963481103</v>
      </c>
    </row>
    <row r="30" spans="2:43" s="3" customFormat="1" ht="12.75">
      <c r="B30" s="23">
        <f t="shared" si="17"/>
        <v>16</v>
      </c>
      <c r="C30" s="16">
        <f t="shared" si="18"/>
        <v>59049</v>
      </c>
      <c r="D30" s="17">
        <f t="shared" si="19"/>
        <v>6561</v>
      </c>
      <c r="E30" s="17">
        <f t="shared" si="20"/>
        <v>1640.25</v>
      </c>
      <c r="F30" s="14"/>
      <c r="G30" s="17">
        <f t="shared" si="9"/>
        <v>250</v>
      </c>
      <c r="H30" s="14">
        <f t="shared" si="10"/>
        <v>200</v>
      </c>
      <c r="I30" s="14"/>
      <c r="J30" s="17">
        <f t="shared" si="0"/>
        <v>2090.25</v>
      </c>
      <c r="K30" s="15">
        <f t="shared" si="1"/>
        <v>1502.8676967836452</v>
      </c>
      <c r="M30" s="16">
        <f t="shared" si="21"/>
        <v>59049</v>
      </c>
      <c r="N30" s="17">
        <f t="shared" si="22"/>
        <v>6561</v>
      </c>
      <c r="O30" s="17">
        <f t="shared" si="23"/>
        <v>1640.25</v>
      </c>
      <c r="P30" s="14"/>
      <c r="Q30" s="17">
        <f t="shared" si="11"/>
        <v>125</v>
      </c>
      <c r="R30" s="14">
        <f t="shared" si="12"/>
        <v>100</v>
      </c>
      <c r="S30" s="14"/>
      <c r="T30" s="17">
        <f t="shared" si="2"/>
        <v>1865.25</v>
      </c>
      <c r="U30" s="15">
        <f t="shared" si="3"/>
        <v>1341.0950706497758</v>
      </c>
      <c r="W30" s="16">
        <f t="shared" si="24"/>
        <v>70858.8</v>
      </c>
      <c r="X30" s="17">
        <f t="shared" si="25"/>
        <v>7873.200000000001</v>
      </c>
      <c r="Y30" s="17">
        <f t="shared" si="26"/>
        <v>1968.3000000000002</v>
      </c>
      <c r="Z30" s="14"/>
      <c r="AA30" s="17">
        <f t="shared" si="13"/>
        <v>125</v>
      </c>
      <c r="AB30" s="14">
        <f t="shared" si="14"/>
        <v>100</v>
      </c>
      <c r="AC30" s="14"/>
      <c r="AD30" s="17">
        <f t="shared" si="4"/>
        <v>2193.3</v>
      </c>
      <c r="AE30" s="15">
        <f t="shared" si="5"/>
        <v>1576.9595595529574</v>
      </c>
      <c r="AG30" s="16">
        <f t="shared" si="27"/>
        <v>59049</v>
      </c>
      <c r="AH30" s="17">
        <f t="shared" si="28"/>
        <v>6561</v>
      </c>
      <c r="AI30" s="17">
        <f t="shared" si="29"/>
        <v>1640.25</v>
      </c>
      <c r="AJ30" s="14"/>
      <c r="AK30" s="17">
        <f t="shared" si="15"/>
        <v>125</v>
      </c>
      <c r="AL30" s="14">
        <f t="shared" si="16"/>
        <v>100</v>
      </c>
      <c r="AM30" s="14"/>
      <c r="AN30" s="17">
        <f t="shared" si="6"/>
        <v>1865.25</v>
      </c>
      <c r="AO30" s="15">
        <f t="shared" si="7"/>
        <v>1341.0950706497758</v>
      </c>
      <c r="AQ30" s="35">
        <f t="shared" si="8"/>
        <v>0.7189894494838632</v>
      </c>
    </row>
    <row r="31" spans="2:43" s="3" customFormat="1" ht="12.75">
      <c r="B31" s="23">
        <f t="shared" si="17"/>
        <v>17</v>
      </c>
      <c r="C31" s="16">
        <f t="shared" si="18"/>
        <v>0</v>
      </c>
      <c r="D31" s="17">
        <f t="shared" si="19"/>
        <v>0</v>
      </c>
      <c r="E31" s="17">
        <f t="shared" si="20"/>
        <v>0</v>
      </c>
      <c r="F31" s="14"/>
      <c r="G31" s="17">
        <f t="shared" si="9"/>
        <v>250</v>
      </c>
      <c r="H31" s="14">
        <f t="shared" si="10"/>
        <v>200</v>
      </c>
      <c r="I31" s="14"/>
      <c r="J31" s="17">
        <f t="shared" si="0"/>
        <v>450</v>
      </c>
      <c r="K31" s="15">
        <f t="shared" si="1"/>
        <v>316.9422879357438</v>
      </c>
      <c r="M31" s="16">
        <f t="shared" si="21"/>
        <v>0</v>
      </c>
      <c r="N31" s="17">
        <f t="shared" si="22"/>
        <v>0</v>
      </c>
      <c r="O31" s="17">
        <f t="shared" si="23"/>
        <v>0</v>
      </c>
      <c r="P31" s="14"/>
      <c r="Q31" s="17">
        <f t="shared" si="11"/>
        <v>125</v>
      </c>
      <c r="R31" s="14">
        <f t="shared" si="12"/>
        <v>100</v>
      </c>
      <c r="S31" s="14"/>
      <c r="T31" s="17">
        <f t="shared" si="2"/>
        <v>225</v>
      </c>
      <c r="U31" s="15">
        <f t="shared" si="3"/>
        <v>158.4711439678719</v>
      </c>
      <c r="W31" s="16">
        <f t="shared" si="24"/>
        <v>0</v>
      </c>
      <c r="X31" s="17">
        <f t="shared" si="25"/>
        <v>0</v>
      </c>
      <c r="Y31" s="17">
        <f t="shared" si="26"/>
        <v>0</v>
      </c>
      <c r="Z31" s="14"/>
      <c r="AA31" s="17">
        <f t="shared" si="13"/>
        <v>125</v>
      </c>
      <c r="AB31" s="14">
        <f t="shared" si="14"/>
        <v>100</v>
      </c>
      <c r="AC31" s="14"/>
      <c r="AD31" s="17">
        <f t="shared" si="4"/>
        <v>225</v>
      </c>
      <c r="AE31" s="15">
        <f t="shared" si="5"/>
        <v>158.4711439678719</v>
      </c>
      <c r="AG31" s="16">
        <f t="shared" si="27"/>
        <v>0</v>
      </c>
      <c r="AH31" s="17">
        <f t="shared" si="28"/>
        <v>0</v>
      </c>
      <c r="AI31" s="17">
        <f t="shared" si="29"/>
        <v>0</v>
      </c>
      <c r="AJ31" s="14"/>
      <c r="AK31" s="17">
        <f t="shared" si="15"/>
        <v>125</v>
      </c>
      <c r="AL31" s="14">
        <f t="shared" si="16"/>
        <v>100</v>
      </c>
      <c r="AM31" s="14"/>
      <c r="AN31" s="17">
        <f t="shared" si="6"/>
        <v>225</v>
      </c>
      <c r="AO31" s="15">
        <f t="shared" si="7"/>
        <v>158.4711439678719</v>
      </c>
      <c r="AQ31" s="35">
        <f t="shared" si="8"/>
        <v>0.704316195412764</v>
      </c>
    </row>
    <row r="32" spans="2:43" s="3" customFormat="1" ht="12.75">
      <c r="B32" s="23">
        <f t="shared" si="17"/>
        <v>18</v>
      </c>
      <c r="C32" s="16">
        <f t="shared" si="18"/>
        <v>0</v>
      </c>
      <c r="D32" s="17">
        <f t="shared" si="19"/>
        <v>0</v>
      </c>
      <c r="E32" s="17">
        <f t="shared" si="20"/>
        <v>0</v>
      </c>
      <c r="F32" s="14"/>
      <c r="G32" s="17">
        <f t="shared" si="9"/>
        <v>250</v>
      </c>
      <c r="H32" s="14">
        <f t="shared" si="10"/>
        <v>200</v>
      </c>
      <c r="I32" s="14"/>
      <c r="J32" s="17">
        <f t="shared" si="0"/>
        <v>450</v>
      </c>
      <c r="K32" s="15">
        <f t="shared" si="1"/>
        <v>310.4740779778715</v>
      </c>
      <c r="M32" s="16">
        <f t="shared" si="21"/>
        <v>0</v>
      </c>
      <c r="N32" s="17">
        <f t="shared" si="22"/>
        <v>0</v>
      </c>
      <c r="O32" s="17">
        <f t="shared" si="23"/>
        <v>0</v>
      </c>
      <c r="P32" s="14"/>
      <c r="Q32" s="17">
        <f t="shared" si="11"/>
        <v>125</v>
      </c>
      <c r="R32" s="14">
        <f t="shared" si="12"/>
        <v>100</v>
      </c>
      <c r="S32" s="14"/>
      <c r="T32" s="17">
        <f t="shared" si="2"/>
        <v>225</v>
      </c>
      <c r="U32" s="15">
        <f t="shared" si="3"/>
        <v>155.23703898893575</v>
      </c>
      <c r="W32" s="16">
        <f t="shared" si="24"/>
        <v>0</v>
      </c>
      <c r="X32" s="17">
        <f t="shared" si="25"/>
        <v>0</v>
      </c>
      <c r="Y32" s="17">
        <f t="shared" si="26"/>
        <v>0</v>
      </c>
      <c r="Z32" s="14"/>
      <c r="AA32" s="17">
        <f t="shared" si="13"/>
        <v>125</v>
      </c>
      <c r="AB32" s="14">
        <f t="shared" si="14"/>
        <v>100</v>
      </c>
      <c r="AC32" s="14"/>
      <c r="AD32" s="17">
        <f t="shared" si="4"/>
        <v>225</v>
      </c>
      <c r="AE32" s="15">
        <f t="shared" si="5"/>
        <v>155.23703898893575</v>
      </c>
      <c r="AG32" s="16">
        <f t="shared" si="27"/>
        <v>0</v>
      </c>
      <c r="AH32" s="17">
        <f t="shared" si="28"/>
        <v>0</v>
      </c>
      <c r="AI32" s="17">
        <f t="shared" si="29"/>
        <v>0</v>
      </c>
      <c r="AJ32" s="14"/>
      <c r="AK32" s="17">
        <f t="shared" si="15"/>
        <v>125</v>
      </c>
      <c r="AL32" s="14">
        <f t="shared" si="16"/>
        <v>100</v>
      </c>
      <c r="AM32" s="14"/>
      <c r="AN32" s="17">
        <f t="shared" si="6"/>
        <v>225</v>
      </c>
      <c r="AO32" s="15">
        <f t="shared" si="7"/>
        <v>155.23703898893575</v>
      </c>
      <c r="AQ32" s="35">
        <f t="shared" si="8"/>
        <v>0.6899423955063811</v>
      </c>
    </row>
    <row r="33" spans="2:43" s="3" customFormat="1" ht="12.75">
      <c r="B33" s="23">
        <f t="shared" si="17"/>
        <v>19</v>
      </c>
      <c r="C33" s="16">
        <f t="shared" si="18"/>
        <v>53144.1</v>
      </c>
      <c r="D33" s="17">
        <f t="shared" si="19"/>
        <v>5904.900000000001</v>
      </c>
      <c r="E33" s="17">
        <f t="shared" si="20"/>
        <v>1476.2250000000001</v>
      </c>
      <c r="F33" s="14"/>
      <c r="G33" s="17">
        <f t="shared" si="9"/>
        <v>250</v>
      </c>
      <c r="H33" s="14">
        <f t="shared" si="10"/>
        <v>200</v>
      </c>
      <c r="I33" s="14"/>
      <c r="J33" s="17">
        <f t="shared" si="0"/>
        <v>1926.2250000000001</v>
      </c>
      <c r="K33" s="15">
        <f t="shared" si="1"/>
        <v>1301.8621624009265</v>
      </c>
      <c r="M33" s="16">
        <f t="shared" si="21"/>
        <v>53144.1</v>
      </c>
      <c r="N33" s="17">
        <f t="shared" si="22"/>
        <v>5904.900000000001</v>
      </c>
      <c r="O33" s="17">
        <f t="shared" si="23"/>
        <v>1476.2250000000001</v>
      </c>
      <c r="P33" s="14"/>
      <c r="Q33" s="17">
        <f t="shared" si="11"/>
        <v>125</v>
      </c>
      <c r="R33" s="14">
        <f t="shared" si="12"/>
        <v>100</v>
      </c>
      <c r="S33" s="14"/>
      <c r="T33" s="17">
        <f t="shared" si="2"/>
        <v>1701.2250000000001</v>
      </c>
      <c r="U33" s="15">
        <f t="shared" si="3"/>
        <v>1149.7932262484996</v>
      </c>
      <c r="W33" s="16">
        <f t="shared" si="24"/>
        <v>63772.92</v>
      </c>
      <c r="X33" s="17">
        <f t="shared" si="25"/>
        <v>7085.880000000001</v>
      </c>
      <c r="Y33" s="17">
        <f t="shared" si="26"/>
        <v>1771.4700000000003</v>
      </c>
      <c r="Z33" s="14"/>
      <c r="AA33" s="17">
        <f t="shared" si="13"/>
        <v>125</v>
      </c>
      <c r="AB33" s="14">
        <f t="shared" si="14"/>
        <v>100</v>
      </c>
      <c r="AC33" s="14"/>
      <c r="AD33" s="17">
        <f t="shared" si="4"/>
        <v>1996.4700000000003</v>
      </c>
      <c r="AE33" s="15">
        <f t="shared" si="5"/>
        <v>1349.3380842677143</v>
      </c>
      <c r="AG33" s="16">
        <f t="shared" si="27"/>
        <v>53144.1</v>
      </c>
      <c r="AH33" s="17">
        <f t="shared" si="28"/>
        <v>5904.900000000001</v>
      </c>
      <c r="AI33" s="17">
        <f t="shared" si="29"/>
        <v>1476.2250000000001</v>
      </c>
      <c r="AJ33" s="14"/>
      <c r="AK33" s="17">
        <f t="shared" si="15"/>
        <v>125</v>
      </c>
      <c r="AL33" s="14">
        <f t="shared" si="16"/>
        <v>100</v>
      </c>
      <c r="AM33" s="14"/>
      <c r="AN33" s="17">
        <f t="shared" si="6"/>
        <v>1701.2250000000001</v>
      </c>
      <c r="AO33" s="15">
        <f t="shared" si="7"/>
        <v>1149.7932262484996</v>
      </c>
      <c r="AQ33" s="35">
        <f t="shared" si="8"/>
        <v>0.6758619384552306</v>
      </c>
    </row>
    <row r="34" spans="2:43" s="3" customFormat="1" ht="12.75">
      <c r="B34" s="23">
        <f t="shared" si="17"/>
        <v>20</v>
      </c>
      <c r="C34" s="16">
        <f t="shared" si="18"/>
        <v>0</v>
      </c>
      <c r="D34" s="17">
        <f t="shared" si="19"/>
        <v>0</v>
      </c>
      <c r="E34" s="17">
        <f t="shared" si="20"/>
        <v>0</v>
      </c>
      <c r="F34" s="14"/>
      <c r="G34" s="17">
        <f t="shared" si="9"/>
        <v>250</v>
      </c>
      <c r="H34" s="14">
        <f t="shared" si="10"/>
        <v>200</v>
      </c>
      <c r="I34" s="14"/>
      <c r="J34" s="17">
        <f t="shared" si="0"/>
        <v>450</v>
      </c>
      <c r="K34" s="15">
        <f t="shared" si="1"/>
        <v>297.93097695169354</v>
      </c>
      <c r="M34" s="16">
        <f t="shared" si="21"/>
        <v>0</v>
      </c>
      <c r="N34" s="17">
        <f t="shared" si="22"/>
        <v>0</v>
      </c>
      <c r="O34" s="17">
        <f t="shared" si="23"/>
        <v>0</v>
      </c>
      <c r="P34" s="14"/>
      <c r="Q34" s="17">
        <f t="shared" si="11"/>
        <v>125</v>
      </c>
      <c r="R34" s="14">
        <f t="shared" si="12"/>
        <v>100</v>
      </c>
      <c r="S34" s="14"/>
      <c r="T34" s="17">
        <f t="shared" si="2"/>
        <v>225</v>
      </c>
      <c r="U34" s="15">
        <f>T34*AQ34</f>
        <v>148.96548847584677</v>
      </c>
      <c r="W34" s="16">
        <f t="shared" si="24"/>
        <v>0</v>
      </c>
      <c r="X34" s="17">
        <f t="shared" si="25"/>
        <v>0</v>
      </c>
      <c r="Y34" s="17">
        <f t="shared" si="26"/>
        <v>0</v>
      </c>
      <c r="Z34" s="14"/>
      <c r="AA34" s="17">
        <f t="shared" si="13"/>
        <v>125</v>
      </c>
      <c r="AB34" s="14">
        <f t="shared" si="14"/>
        <v>100</v>
      </c>
      <c r="AC34" s="14"/>
      <c r="AD34" s="17">
        <f t="shared" si="4"/>
        <v>225</v>
      </c>
      <c r="AE34" s="15">
        <f t="shared" si="5"/>
        <v>148.96548847584677</v>
      </c>
      <c r="AG34" s="16">
        <f t="shared" si="27"/>
        <v>0</v>
      </c>
      <c r="AH34" s="17">
        <f t="shared" si="28"/>
        <v>0</v>
      </c>
      <c r="AI34" s="17">
        <f t="shared" si="29"/>
        <v>0</v>
      </c>
      <c r="AJ34" s="14"/>
      <c r="AK34" s="17">
        <f t="shared" si="15"/>
        <v>125</v>
      </c>
      <c r="AL34" s="14">
        <f t="shared" si="16"/>
        <v>100</v>
      </c>
      <c r="AM34" s="14"/>
      <c r="AN34" s="17">
        <f t="shared" si="6"/>
        <v>225</v>
      </c>
      <c r="AO34" s="15">
        <f t="shared" si="7"/>
        <v>148.96548847584677</v>
      </c>
      <c r="AQ34" s="35">
        <f t="shared" si="8"/>
        <v>0.6620688376704301</v>
      </c>
    </row>
    <row r="35" spans="2:43" s="3" customFormat="1" ht="12.75">
      <c r="B35" s="23">
        <f t="shared" si="17"/>
        <v>21</v>
      </c>
      <c r="C35" s="16">
        <f t="shared" si="18"/>
        <v>0</v>
      </c>
      <c r="D35" s="17">
        <f t="shared" si="19"/>
        <v>0</v>
      </c>
      <c r="E35" s="17">
        <f t="shared" si="20"/>
        <v>0</v>
      </c>
      <c r="F35" s="14"/>
      <c r="G35" s="17">
        <f t="shared" si="9"/>
        <v>250</v>
      </c>
      <c r="H35" s="14">
        <f t="shared" si="10"/>
        <v>200</v>
      </c>
      <c r="I35" s="14"/>
      <c r="J35" s="17">
        <f t="shared" si="0"/>
        <v>450</v>
      </c>
      <c r="K35" s="15">
        <f t="shared" si="1"/>
        <v>291.8507529322712</v>
      </c>
      <c r="M35" s="16">
        <f t="shared" si="21"/>
        <v>0</v>
      </c>
      <c r="N35" s="17">
        <f t="shared" si="22"/>
        <v>0</v>
      </c>
      <c r="O35" s="17">
        <f t="shared" si="23"/>
        <v>0</v>
      </c>
      <c r="P35" s="14"/>
      <c r="Q35" s="17">
        <f t="shared" si="11"/>
        <v>125</v>
      </c>
      <c r="R35" s="14">
        <f t="shared" si="12"/>
        <v>100</v>
      </c>
      <c r="S35" s="14"/>
      <c r="T35" s="17">
        <f t="shared" si="2"/>
        <v>225</v>
      </c>
      <c r="U35" s="15">
        <f t="shared" si="3"/>
        <v>145.9253764661356</v>
      </c>
      <c r="W35" s="16">
        <f t="shared" si="24"/>
        <v>0</v>
      </c>
      <c r="X35" s="17">
        <f t="shared" si="25"/>
        <v>0</v>
      </c>
      <c r="Y35" s="17">
        <f t="shared" si="26"/>
        <v>0</v>
      </c>
      <c r="Z35" s="14"/>
      <c r="AA35" s="17">
        <f t="shared" si="13"/>
        <v>125</v>
      </c>
      <c r="AB35" s="14">
        <f t="shared" si="14"/>
        <v>100</v>
      </c>
      <c r="AC35" s="14"/>
      <c r="AD35" s="17">
        <f t="shared" si="4"/>
        <v>225</v>
      </c>
      <c r="AE35" s="15">
        <f t="shared" si="5"/>
        <v>145.9253764661356</v>
      </c>
      <c r="AG35" s="16">
        <f t="shared" si="27"/>
        <v>0</v>
      </c>
      <c r="AH35" s="17">
        <f t="shared" si="28"/>
        <v>0</v>
      </c>
      <c r="AI35" s="17">
        <f t="shared" si="29"/>
        <v>0</v>
      </c>
      <c r="AJ35" s="14"/>
      <c r="AK35" s="17">
        <f t="shared" si="15"/>
        <v>125</v>
      </c>
      <c r="AL35" s="14">
        <f t="shared" si="16"/>
        <v>100</v>
      </c>
      <c r="AM35" s="14"/>
      <c r="AN35" s="17">
        <f t="shared" si="6"/>
        <v>225</v>
      </c>
      <c r="AO35" s="15">
        <f t="shared" si="7"/>
        <v>145.9253764661356</v>
      </c>
      <c r="AQ35" s="35">
        <f t="shared" si="8"/>
        <v>0.6485572287383804</v>
      </c>
    </row>
    <row r="36" spans="2:43" s="3" customFormat="1" ht="12.75">
      <c r="B36" s="23">
        <f t="shared" si="17"/>
        <v>22</v>
      </c>
      <c r="C36" s="16">
        <f t="shared" si="18"/>
        <v>47829.69</v>
      </c>
      <c r="D36" s="17">
        <f t="shared" si="19"/>
        <v>5314.41</v>
      </c>
      <c r="E36" s="17">
        <f t="shared" si="20"/>
        <v>1328.6025</v>
      </c>
      <c r="F36" s="14"/>
      <c r="G36" s="17">
        <f t="shared" si="9"/>
        <v>250</v>
      </c>
      <c r="H36" s="14">
        <f t="shared" si="10"/>
        <v>200</v>
      </c>
      <c r="I36" s="14"/>
      <c r="J36" s="17">
        <f t="shared" si="0"/>
        <v>1778.6025</v>
      </c>
      <c r="K36" s="15">
        <f t="shared" si="1"/>
        <v>1129.9841715204789</v>
      </c>
      <c r="M36" s="16">
        <f t="shared" si="21"/>
        <v>47829.69</v>
      </c>
      <c r="N36" s="17">
        <f t="shared" si="22"/>
        <v>5314.41</v>
      </c>
      <c r="O36" s="17">
        <f t="shared" si="23"/>
        <v>1328.6025</v>
      </c>
      <c r="P36" s="14"/>
      <c r="Q36" s="17">
        <f t="shared" si="11"/>
        <v>125</v>
      </c>
      <c r="R36" s="14">
        <f t="shared" si="12"/>
        <v>100</v>
      </c>
      <c r="S36" s="14"/>
      <c r="T36" s="17">
        <f t="shared" si="2"/>
        <v>1553.6025</v>
      </c>
      <c r="U36" s="15">
        <f t="shared" si="3"/>
        <v>987.0368639618154</v>
      </c>
      <c r="W36" s="16">
        <f t="shared" si="24"/>
        <v>57395.628</v>
      </c>
      <c r="X36" s="17">
        <f t="shared" si="25"/>
        <v>6377.292</v>
      </c>
      <c r="Y36" s="17">
        <f t="shared" si="26"/>
        <v>1594.323</v>
      </c>
      <c r="Z36" s="14"/>
      <c r="AA36" s="17">
        <f t="shared" si="13"/>
        <v>125</v>
      </c>
      <c r="AB36" s="14">
        <f t="shared" si="14"/>
        <v>100</v>
      </c>
      <c r="AC36" s="14"/>
      <c r="AD36" s="17">
        <f t="shared" si="4"/>
        <v>1819.323</v>
      </c>
      <c r="AE36" s="15">
        <f t="shared" si="5"/>
        <v>1155.8547752424458</v>
      </c>
      <c r="AG36" s="16">
        <f t="shared" si="27"/>
        <v>47829.69</v>
      </c>
      <c r="AH36" s="17">
        <f t="shared" si="28"/>
        <v>5314.41</v>
      </c>
      <c r="AI36" s="17">
        <f t="shared" si="29"/>
        <v>1328.6025</v>
      </c>
      <c r="AJ36" s="14"/>
      <c r="AK36" s="17">
        <f t="shared" si="15"/>
        <v>125</v>
      </c>
      <c r="AL36" s="14">
        <f t="shared" si="16"/>
        <v>100</v>
      </c>
      <c r="AM36" s="14"/>
      <c r="AN36" s="17">
        <f t="shared" si="6"/>
        <v>1553.6025</v>
      </c>
      <c r="AO36" s="15">
        <f t="shared" si="7"/>
        <v>987.0368639618154</v>
      </c>
      <c r="AQ36" s="35">
        <f t="shared" si="8"/>
        <v>0.6353213669273932</v>
      </c>
    </row>
    <row r="37" spans="2:43" s="3" customFormat="1" ht="12.75">
      <c r="B37" s="23">
        <f t="shared" si="17"/>
        <v>23</v>
      </c>
      <c r="C37" s="16">
        <f t="shared" si="18"/>
        <v>0</v>
      </c>
      <c r="D37" s="17">
        <f t="shared" si="19"/>
        <v>0</v>
      </c>
      <c r="E37" s="17">
        <f t="shared" si="20"/>
        <v>0</v>
      </c>
      <c r="F37" s="14"/>
      <c r="G37" s="17">
        <f t="shared" si="9"/>
        <v>250</v>
      </c>
      <c r="H37" s="14">
        <f t="shared" si="10"/>
        <v>200</v>
      </c>
      <c r="I37" s="14"/>
      <c r="J37" s="17">
        <f t="shared" si="0"/>
        <v>450</v>
      </c>
      <c r="K37" s="15">
        <f t="shared" si="1"/>
        <v>280.0600311353407</v>
      </c>
      <c r="M37" s="16">
        <f t="shared" si="21"/>
        <v>0</v>
      </c>
      <c r="N37" s="17">
        <f t="shared" si="22"/>
        <v>0</v>
      </c>
      <c r="O37" s="17">
        <f t="shared" si="23"/>
        <v>0</v>
      </c>
      <c r="P37" s="14"/>
      <c r="Q37" s="17">
        <f t="shared" si="11"/>
        <v>125</v>
      </c>
      <c r="R37" s="14">
        <f t="shared" si="12"/>
        <v>100</v>
      </c>
      <c r="S37" s="14"/>
      <c r="T37" s="17">
        <f t="shared" si="2"/>
        <v>225</v>
      </c>
      <c r="U37" s="15">
        <f t="shared" si="3"/>
        <v>140.03001556767035</v>
      </c>
      <c r="W37" s="16">
        <f t="shared" si="24"/>
        <v>0</v>
      </c>
      <c r="X37" s="17">
        <f t="shared" si="25"/>
        <v>0</v>
      </c>
      <c r="Y37" s="17">
        <f t="shared" si="26"/>
        <v>0</v>
      </c>
      <c r="Z37" s="14"/>
      <c r="AA37" s="17">
        <f t="shared" si="13"/>
        <v>125</v>
      </c>
      <c r="AB37" s="14">
        <f t="shared" si="14"/>
        <v>100</v>
      </c>
      <c r="AC37" s="14"/>
      <c r="AD37" s="17">
        <f t="shared" si="4"/>
        <v>225</v>
      </c>
      <c r="AE37" s="15">
        <f t="shared" si="5"/>
        <v>140.03001556767035</v>
      </c>
      <c r="AG37" s="16">
        <f t="shared" si="27"/>
        <v>0</v>
      </c>
      <c r="AH37" s="17">
        <f t="shared" si="28"/>
        <v>0</v>
      </c>
      <c r="AI37" s="17">
        <f t="shared" si="29"/>
        <v>0</v>
      </c>
      <c r="AJ37" s="14"/>
      <c r="AK37" s="17">
        <f t="shared" si="15"/>
        <v>125</v>
      </c>
      <c r="AL37" s="14">
        <f t="shared" si="16"/>
        <v>100</v>
      </c>
      <c r="AM37" s="14"/>
      <c r="AN37" s="17">
        <f t="shared" si="6"/>
        <v>225</v>
      </c>
      <c r="AO37" s="15">
        <f t="shared" si="7"/>
        <v>140.03001556767035</v>
      </c>
      <c r="AQ37" s="35">
        <f t="shared" si="8"/>
        <v>0.6223556247452016</v>
      </c>
    </row>
    <row r="38" spans="2:43" s="3" customFormat="1" ht="12.75">
      <c r="B38" s="23">
        <f t="shared" si="17"/>
        <v>24</v>
      </c>
      <c r="C38" s="16">
        <f t="shared" si="18"/>
        <v>0</v>
      </c>
      <c r="D38" s="17">
        <f t="shared" si="19"/>
        <v>0</v>
      </c>
      <c r="E38" s="17">
        <f t="shared" si="20"/>
        <v>0</v>
      </c>
      <c r="F38" s="14"/>
      <c r="G38" s="17">
        <f t="shared" si="9"/>
        <v>250</v>
      </c>
      <c r="H38" s="14">
        <f t="shared" si="10"/>
        <v>200</v>
      </c>
      <c r="I38" s="14"/>
      <c r="J38" s="17">
        <f t="shared" si="0"/>
        <v>450</v>
      </c>
      <c r="K38" s="15">
        <f t="shared" si="1"/>
        <v>274.344520295844</v>
      </c>
      <c r="M38" s="16">
        <f t="shared" si="21"/>
        <v>0</v>
      </c>
      <c r="N38" s="17">
        <f t="shared" si="22"/>
        <v>0</v>
      </c>
      <c r="O38" s="17">
        <f t="shared" si="23"/>
        <v>0</v>
      </c>
      <c r="P38" s="14"/>
      <c r="Q38" s="17">
        <f t="shared" si="11"/>
        <v>125</v>
      </c>
      <c r="R38" s="14">
        <f t="shared" si="12"/>
        <v>100</v>
      </c>
      <c r="S38" s="14"/>
      <c r="T38" s="17">
        <f t="shared" si="2"/>
        <v>225</v>
      </c>
      <c r="U38" s="15">
        <f t="shared" si="3"/>
        <v>137.172260147922</v>
      </c>
      <c r="W38" s="16">
        <f t="shared" si="24"/>
        <v>0</v>
      </c>
      <c r="X38" s="17">
        <f t="shared" si="25"/>
        <v>0</v>
      </c>
      <c r="Y38" s="17">
        <f t="shared" si="26"/>
        <v>0</v>
      </c>
      <c r="Z38" s="14"/>
      <c r="AA38" s="17">
        <f t="shared" si="13"/>
        <v>125</v>
      </c>
      <c r="AB38" s="14">
        <f t="shared" si="14"/>
        <v>100</v>
      </c>
      <c r="AC38" s="14"/>
      <c r="AD38" s="17">
        <f t="shared" si="4"/>
        <v>225</v>
      </c>
      <c r="AE38" s="15">
        <f t="shared" si="5"/>
        <v>137.172260147922</v>
      </c>
      <c r="AG38" s="16">
        <f t="shared" si="27"/>
        <v>0</v>
      </c>
      <c r="AH38" s="17">
        <f t="shared" si="28"/>
        <v>0</v>
      </c>
      <c r="AI38" s="17">
        <f t="shared" si="29"/>
        <v>0</v>
      </c>
      <c r="AJ38" s="14"/>
      <c r="AK38" s="17">
        <f t="shared" si="15"/>
        <v>125</v>
      </c>
      <c r="AL38" s="14">
        <f t="shared" si="16"/>
        <v>100</v>
      </c>
      <c r="AM38" s="14"/>
      <c r="AN38" s="17">
        <f t="shared" si="6"/>
        <v>225</v>
      </c>
      <c r="AO38" s="15">
        <f t="shared" si="7"/>
        <v>137.172260147922</v>
      </c>
      <c r="AQ38" s="35">
        <f t="shared" si="8"/>
        <v>0.60965448954632</v>
      </c>
    </row>
    <row r="39" spans="2:43" s="3" customFormat="1" ht="12.75">
      <c r="B39" s="23">
        <f t="shared" si="17"/>
        <v>25</v>
      </c>
      <c r="C39" s="16">
        <f t="shared" si="18"/>
        <v>43046.721000000005</v>
      </c>
      <c r="D39" s="17">
        <f t="shared" si="19"/>
        <v>4782.969</v>
      </c>
      <c r="E39" s="17">
        <f t="shared" si="20"/>
        <v>1195.74225</v>
      </c>
      <c r="F39" s="14"/>
      <c r="G39" s="17">
        <f t="shared" si="9"/>
        <v>250</v>
      </c>
      <c r="H39" s="14">
        <f t="shared" si="10"/>
        <v>200</v>
      </c>
      <c r="I39" s="14"/>
      <c r="J39" s="17">
        <f t="shared" si="0"/>
        <v>1645.74225</v>
      </c>
      <c r="K39" s="15">
        <f t="shared" si="1"/>
        <v>982.8579441781834</v>
      </c>
      <c r="M39" s="16">
        <f t="shared" si="21"/>
        <v>43046.721000000005</v>
      </c>
      <c r="N39" s="17">
        <f t="shared" si="22"/>
        <v>4782.969</v>
      </c>
      <c r="O39" s="17">
        <f t="shared" si="23"/>
        <v>1195.74225</v>
      </c>
      <c r="P39" s="14"/>
      <c r="Q39" s="17">
        <f t="shared" si="11"/>
        <v>125</v>
      </c>
      <c r="R39" s="14">
        <f t="shared" si="12"/>
        <v>100</v>
      </c>
      <c r="S39" s="14"/>
      <c r="T39" s="17">
        <f t="shared" si="2"/>
        <v>1420.74225</v>
      </c>
      <c r="U39" s="15">
        <f t="shared" si="3"/>
        <v>848.4851179108311</v>
      </c>
      <c r="W39" s="16">
        <f t="shared" si="24"/>
        <v>51656.0652</v>
      </c>
      <c r="X39" s="17">
        <f t="shared" si="25"/>
        <v>5739.5628</v>
      </c>
      <c r="Y39" s="17">
        <f t="shared" si="26"/>
        <v>1434.8907</v>
      </c>
      <c r="Z39" s="14"/>
      <c r="AA39" s="17">
        <f t="shared" si="13"/>
        <v>125</v>
      </c>
      <c r="AB39" s="14">
        <f t="shared" si="14"/>
        <v>100</v>
      </c>
      <c r="AC39" s="14"/>
      <c r="AD39" s="17">
        <f t="shared" si="4"/>
        <v>1659.8907</v>
      </c>
      <c r="AE39" s="15">
        <f t="shared" si="5"/>
        <v>991.307576239527</v>
      </c>
      <c r="AG39" s="16">
        <f t="shared" si="27"/>
        <v>43046.721000000005</v>
      </c>
      <c r="AH39" s="17">
        <f t="shared" si="28"/>
        <v>4782.969</v>
      </c>
      <c r="AI39" s="17">
        <f t="shared" si="29"/>
        <v>1195.74225</v>
      </c>
      <c r="AJ39" s="14"/>
      <c r="AK39" s="17">
        <f t="shared" si="15"/>
        <v>125</v>
      </c>
      <c r="AL39" s="14">
        <f t="shared" si="16"/>
        <v>100</v>
      </c>
      <c r="AM39" s="14"/>
      <c r="AN39" s="17">
        <f t="shared" si="6"/>
        <v>1420.74225</v>
      </c>
      <c r="AO39" s="15">
        <f t="shared" si="7"/>
        <v>848.4851179108311</v>
      </c>
      <c r="AQ39" s="35">
        <f t="shared" si="8"/>
        <v>0.5972125611882318</v>
      </c>
    </row>
    <row r="40" spans="2:43" s="3" customFormat="1" ht="12.75">
      <c r="B40" s="23">
        <f t="shared" si="17"/>
        <v>26</v>
      </c>
      <c r="C40" s="16">
        <f t="shared" si="18"/>
        <v>0</v>
      </c>
      <c r="D40" s="17">
        <f t="shared" si="19"/>
        <v>0</v>
      </c>
      <c r="E40" s="17">
        <f t="shared" si="20"/>
        <v>0</v>
      </c>
      <c r="F40" s="14"/>
      <c r="G40" s="17">
        <f t="shared" si="9"/>
        <v>250</v>
      </c>
      <c r="H40" s="14">
        <f t="shared" si="10"/>
        <v>200</v>
      </c>
      <c r="I40" s="14"/>
      <c r="J40" s="17">
        <f t="shared" si="0"/>
        <v>450</v>
      </c>
      <c r="K40" s="15">
        <f t="shared" si="1"/>
        <v>263.2610473809349</v>
      </c>
      <c r="M40" s="16">
        <f t="shared" si="21"/>
        <v>0</v>
      </c>
      <c r="N40" s="17">
        <f t="shared" si="22"/>
        <v>0</v>
      </c>
      <c r="O40" s="17">
        <f t="shared" si="23"/>
        <v>0</v>
      </c>
      <c r="P40" s="14"/>
      <c r="Q40" s="17">
        <f t="shared" si="11"/>
        <v>125</v>
      </c>
      <c r="R40" s="14">
        <f t="shared" si="12"/>
        <v>100</v>
      </c>
      <c r="S40" s="14"/>
      <c r="T40" s="17">
        <f t="shared" si="2"/>
        <v>225</v>
      </c>
      <c r="U40" s="15">
        <f t="shared" si="3"/>
        <v>131.63052369046744</v>
      </c>
      <c r="W40" s="16">
        <f t="shared" si="24"/>
        <v>0</v>
      </c>
      <c r="X40" s="17">
        <f t="shared" si="25"/>
        <v>0</v>
      </c>
      <c r="Y40" s="17">
        <f t="shared" si="26"/>
        <v>0</v>
      </c>
      <c r="Z40" s="14"/>
      <c r="AA40" s="17">
        <f t="shared" si="13"/>
        <v>125</v>
      </c>
      <c r="AB40" s="14">
        <f t="shared" si="14"/>
        <v>100</v>
      </c>
      <c r="AC40" s="14"/>
      <c r="AD40" s="17">
        <f t="shared" si="4"/>
        <v>225</v>
      </c>
      <c r="AE40" s="15">
        <f t="shared" si="5"/>
        <v>131.63052369046744</v>
      </c>
      <c r="AG40" s="16">
        <f t="shared" si="27"/>
        <v>0</v>
      </c>
      <c r="AH40" s="17">
        <f t="shared" si="28"/>
        <v>0</v>
      </c>
      <c r="AI40" s="17">
        <f t="shared" si="29"/>
        <v>0</v>
      </c>
      <c r="AJ40" s="14"/>
      <c r="AK40" s="17">
        <f t="shared" si="15"/>
        <v>125</v>
      </c>
      <c r="AL40" s="14">
        <f t="shared" si="16"/>
        <v>100</v>
      </c>
      <c r="AM40" s="14"/>
      <c r="AN40" s="17">
        <f t="shared" si="6"/>
        <v>225</v>
      </c>
      <c r="AO40" s="15">
        <f t="shared" si="7"/>
        <v>131.63052369046744</v>
      </c>
      <c r="AQ40" s="35">
        <f t="shared" si="8"/>
        <v>0.5850245497354108</v>
      </c>
    </row>
    <row r="41" spans="2:43" s="3" customFormat="1" ht="12.75">
      <c r="B41" s="23">
        <f t="shared" si="17"/>
        <v>27</v>
      </c>
      <c r="C41" s="16">
        <f t="shared" si="18"/>
        <v>0</v>
      </c>
      <c r="D41" s="17">
        <f t="shared" si="19"/>
        <v>0</v>
      </c>
      <c r="E41" s="17">
        <f t="shared" si="20"/>
        <v>0</v>
      </c>
      <c r="F41" s="14"/>
      <c r="G41" s="17">
        <f t="shared" si="9"/>
        <v>250</v>
      </c>
      <c r="H41" s="14">
        <f t="shared" si="10"/>
        <v>200</v>
      </c>
      <c r="I41" s="14"/>
      <c r="J41" s="17">
        <f t="shared" si="0"/>
        <v>450</v>
      </c>
      <c r="K41" s="15">
        <f t="shared" si="1"/>
        <v>257.8883729445893</v>
      </c>
      <c r="M41" s="16">
        <f t="shared" si="21"/>
        <v>0</v>
      </c>
      <c r="N41" s="17">
        <f t="shared" si="22"/>
        <v>0</v>
      </c>
      <c r="O41" s="17">
        <f t="shared" si="23"/>
        <v>0</v>
      </c>
      <c r="P41" s="14"/>
      <c r="Q41" s="17">
        <f t="shared" si="11"/>
        <v>125</v>
      </c>
      <c r="R41" s="14">
        <f t="shared" si="12"/>
        <v>100</v>
      </c>
      <c r="S41" s="14"/>
      <c r="T41" s="17">
        <f t="shared" si="2"/>
        <v>225</v>
      </c>
      <c r="U41" s="15">
        <f t="shared" si="3"/>
        <v>128.94418647229466</v>
      </c>
      <c r="W41" s="16">
        <f t="shared" si="24"/>
        <v>0</v>
      </c>
      <c r="X41" s="17">
        <f t="shared" si="25"/>
        <v>0</v>
      </c>
      <c r="Y41" s="17">
        <f t="shared" si="26"/>
        <v>0</v>
      </c>
      <c r="Z41" s="14"/>
      <c r="AA41" s="17">
        <f t="shared" si="13"/>
        <v>125</v>
      </c>
      <c r="AB41" s="14">
        <f t="shared" si="14"/>
        <v>100</v>
      </c>
      <c r="AC41" s="14"/>
      <c r="AD41" s="17">
        <f t="shared" si="4"/>
        <v>225</v>
      </c>
      <c r="AE41" s="15">
        <f t="shared" si="5"/>
        <v>128.94418647229466</v>
      </c>
      <c r="AG41" s="16">
        <f t="shared" si="27"/>
        <v>0</v>
      </c>
      <c r="AH41" s="17">
        <f t="shared" si="28"/>
        <v>0</v>
      </c>
      <c r="AI41" s="17">
        <f t="shared" si="29"/>
        <v>0</v>
      </c>
      <c r="AJ41" s="14"/>
      <c r="AK41" s="17">
        <f t="shared" si="15"/>
        <v>125</v>
      </c>
      <c r="AL41" s="14">
        <f t="shared" si="16"/>
        <v>100</v>
      </c>
      <c r="AM41" s="14"/>
      <c r="AN41" s="17">
        <f t="shared" si="6"/>
        <v>225</v>
      </c>
      <c r="AO41" s="15">
        <f t="shared" si="7"/>
        <v>128.94418647229466</v>
      </c>
      <c r="AQ41" s="35">
        <f t="shared" si="8"/>
        <v>0.5730852732101985</v>
      </c>
    </row>
    <row r="42" spans="2:43" s="3" customFormat="1" ht="12.75">
      <c r="B42" s="23">
        <f t="shared" si="17"/>
        <v>28</v>
      </c>
      <c r="C42" s="16">
        <f t="shared" si="18"/>
        <v>38742.0489</v>
      </c>
      <c r="D42" s="17">
        <f t="shared" si="19"/>
        <v>4304.672100000001</v>
      </c>
      <c r="E42" s="17">
        <f t="shared" si="20"/>
        <v>1076.1680250000002</v>
      </c>
      <c r="F42" s="14"/>
      <c r="G42" s="17">
        <f t="shared" si="9"/>
        <v>250</v>
      </c>
      <c r="H42" s="14">
        <f t="shared" si="10"/>
        <v>200</v>
      </c>
      <c r="I42" s="14"/>
      <c r="J42" s="17">
        <f t="shared" si="0"/>
        <v>1526.1680250000002</v>
      </c>
      <c r="K42" s="15">
        <f t="shared" si="1"/>
        <v>856.7749416213495</v>
      </c>
      <c r="M42" s="16">
        <f t="shared" si="21"/>
        <v>38742.0489</v>
      </c>
      <c r="N42" s="17">
        <f t="shared" si="22"/>
        <v>4304.672100000001</v>
      </c>
      <c r="O42" s="17">
        <f t="shared" si="23"/>
        <v>1076.1680250000002</v>
      </c>
      <c r="P42" s="14"/>
      <c r="Q42" s="17">
        <f t="shared" si="11"/>
        <v>125</v>
      </c>
      <c r="R42" s="14">
        <f t="shared" si="12"/>
        <v>100</v>
      </c>
      <c r="S42" s="14"/>
      <c r="T42" s="17">
        <f t="shared" si="2"/>
        <v>1301.1680250000002</v>
      </c>
      <c r="U42" s="15">
        <f t="shared" si="3"/>
        <v>730.4622691586935</v>
      </c>
      <c r="W42" s="16">
        <f t="shared" si="24"/>
        <v>46490.458679999996</v>
      </c>
      <c r="X42" s="17">
        <f t="shared" si="25"/>
        <v>5165.60652</v>
      </c>
      <c r="Y42" s="17">
        <f t="shared" si="26"/>
        <v>1291.40163</v>
      </c>
      <c r="Z42" s="14"/>
      <c r="AA42" s="17">
        <f t="shared" si="13"/>
        <v>125</v>
      </c>
      <c r="AB42" s="14">
        <f t="shared" si="14"/>
        <v>100</v>
      </c>
      <c r="AC42" s="14"/>
      <c r="AD42" s="17">
        <f t="shared" si="4"/>
        <v>1516.40163</v>
      </c>
      <c r="AE42" s="15">
        <f t="shared" si="5"/>
        <v>851.292188497901</v>
      </c>
      <c r="AG42" s="16">
        <f t="shared" si="27"/>
        <v>38742.0489</v>
      </c>
      <c r="AH42" s="17">
        <f t="shared" si="28"/>
        <v>4304.672100000001</v>
      </c>
      <c r="AI42" s="17">
        <f t="shared" si="29"/>
        <v>1076.1680250000002</v>
      </c>
      <c r="AJ42" s="14"/>
      <c r="AK42" s="17">
        <f t="shared" si="15"/>
        <v>125</v>
      </c>
      <c r="AL42" s="14">
        <f t="shared" si="16"/>
        <v>100</v>
      </c>
      <c r="AM42" s="14"/>
      <c r="AN42" s="17">
        <f t="shared" si="6"/>
        <v>1301.1680250000002</v>
      </c>
      <c r="AO42" s="15">
        <f t="shared" si="7"/>
        <v>730.4622691586935</v>
      </c>
      <c r="AQ42" s="35">
        <f t="shared" si="8"/>
        <v>0.5613896553895823</v>
      </c>
    </row>
    <row r="43" spans="2:43" s="3" customFormat="1" ht="12.75">
      <c r="B43" s="23">
        <f t="shared" si="17"/>
        <v>29</v>
      </c>
      <c r="C43" s="16">
        <f t="shared" si="18"/>
        <v>0</v>
      </c>
      <c r="D43" s="17">
        <f t="shared" si="19"/>
        <v>0</v>
      </c>
      <c r="E43" s="17">
        <f t="shared" si="20"/>
        <v>0</v>
      </c>
      <c r="F43" s="14"/>
      <c r="G43" s="17">
        <f t="shared" si="9"/>
        <v>250</v>
      </c>
      <c r="H43" s="14">
        <f t="shared" si="10"/>
        <v>200</v>
      </c>
      <c r="I43" s="14"/>
      <c r="J43" s="17">
        <f t="shared" si="0"/>
        <v>450</v>
      </c>
      <c r="K43" s="15">
        <f t="shared" si="1"/>
        <v>247.46972564112195</v>
      </c>
      <c r="M43" s="16">
        <f t="shared" si="21"/>
        <v>0</v>
      </c>
      <c r="N43" s="17">
        <f t="shared" si="22"/>
        <v>0</v>
      </c>
      <c r="O43" s="17">
        <f t="shared" si="23"/>
        <v>0</v>
      </c>
      <c r="P43" s="14"/>
      <c r="Q43" s="17">
        <f t="shared" si="11"/>
        <v>125</v>
      </c>
      <c r="R43" s="14">
        <f t="shared" si="12"/>
        <v>100</v>
      </c>
      <c r="S43" s="14"/>
      <c r="T43" s="17">
        <f t="shared" si="2"/>
        <v>225</v>
      </c>
      <c r="U43" s="15">
        <f t="shared" si="3"/>
        <v>123.73486282056098</v>
      </c>
      <c r="W43" s="16">
        <f t="shared" si="24"/>
        <v>0</v>
      </c>
      <c r="X43" s="17">
        <f t="shared" si="25"/>
        <v>0</v>
      </c>
      <c r="Y43" s="17">
        <f t="shared" si="26"/>
        <v>0</v>
      </c>
      <c r="Z43" s="14"/>
      <c r="AA43" s="17">
        <f t="shared" si="13"/>
        <v>125</v>
      </c>
      <c r="AB43" s="14">
        <f t="shared" si="14"/>
        <v>100</v>
      </c>
      <c r="AC43" s="14"/>
      <c r="AD43" s="17">
        <f t="shared" si="4"/>
        <v>225</v>
      </c>
      <c r="AE43" s="15">
        <f t="shared" si="5"/>
        <v>123.73486282056098</v>
      </c>
      <c r="AG43" s="16">
        <f t="shared" si="27"/>
        <v>0</v>
      </c>
      <c r="AH43" s="17">
        <f t="shared" si="28"/>
        <v>0</v>
      </c>
      <c r="AI43" s="17">
        <f t="shared" si="29"/>
        <v>0</v>
      </c>
      <c r="AJ43" s="14"/>
      <c r="AK43" s="17">
        <f t="shared" si="15"/>
        <v>125</v>
      </c>
      <c r="AL43" s="14">
        <f t="shared" si="16"/>
        <v>100</v>
      </c>
      <c r="AM43" s="14"/>
      <c r="AN43" s="17">
        <f t="shared" si="6"/>
        <v>225</v>
      </c>
      <c r="AO43" s="15">
        <f t="shared" si="7"/>
        <v>123.73486282056098</v>
      </c>
      <c r="AQ43" s="35">
        <f t="shared" si="8"/>
        <v>0.5499327236469377</v>
      </c>
    </row>
    <row r="44" spans="2:43" s="3" customFormat="1" ht="12.75">
      <c r="B44" s="23">
        <f t="shared" si="17"/>
        <v>30</v>
      </c>
      <c r="C44" s="16">
        <f t="shared" si="18"/>
        <v>0</v>
      </c>
      <c r="D44" s="17">
        <f t="shared" si="19"/>
        <v>0</v>
      </c>
      <c r="E44" s="17">
        <f t="shared" si="20"/>
        <v>0</v>
      </c>
      <c r="F44" s="14"/>
      <c r="G44" s="17">
        <f t="shared" si="9"/>
        <v>250</v>
      </c>
      <c r="H44" s="14">
        <f t="shared" si="10"/>
        <v>200</v>
      </c>
      <c r="I44" s="14"/>
      <c r="J44" s="17">
        <f t="shared" si="0"/>
        <v>450</v>
      </c>
      <c r="K44" s="15">
        <f t="shared" si="1"/>
        <v>242.4193230770175</v>
      </c>
      <c r="M44" s="16">
        <f t="shared" si="21"/>
        <v>0</v>
      </c>
      <c r="N44" s="17">
        <f t="shared" si="22"/>
        <v>0</v>
      </c>
      <c r="O44" s="17">
        <f t="shared" si="23"/>
        <v>0</v>
      </c>
      <c r="P44" s="14"/>
      <c r="Q44" s="17">
        <f t="shared" si="11"/>
        <v>125</v>
      </c>
      <c r="R44" s="14">
        <f t="shared" si="12"/>
        <v>100</v>
      </c>
      <c r="S44" s="14"/>
      <c r="T44" s="17">
        <f t="shared" si="2"/>
        <v>225</v>
      </c>
      <c r="U44" s="15">
        <f t="shared" si="3"/>
        <v>121.20966153850875</v>
      </c>
      <c r="W44" s="16">
        <f t="shared" si="24"/>
        <v>0</v>
      </c>
      <c r="X44" s="17">
        <f t="shared" si="25"/>
        <v>0</v>
      </c>
      <c r="Y44" s="17">
        <f t="shared" si="26"/>
        <v>0</v>
      </c>
      <c r="Z44" s="14"/>
      <c r="AA44" s="17">
        <f t="shared" si="13"/>
        <v>125</v>
      </c>
      <c r="AB44" s="14">
        <f t="shared" si="14"/>
        <v>100</v>
      </c>
      <c r="AC44" s="14"/>
      <c r="AD44" s="17">
        <f t="shared" si="4"/>
        <v>225</v>
      </c>
      <c r="AE44" s="15">
        <f t="shared" si="5"/>
        <v>121.20966153850875</v>
      </c>
      <c r="AG44" s="16">
        <f t="shared" si="27"/>
        <v>0</v>
      </c>
      <c r="AH44" s="17">
        <f t="shared" si="28"/>
        <v>0</v>
      </c>
      <c r="AI44" s="17">
        <f t="shared" si="29"/>
        <v>0</v>
      </c>
      <c r="AJ44" s="14"/>
      <c r="AK44" s="17">
        <f t="shared" si="15"/>
        <v>125</v>
      </c>
      <c r="AL44" s="14">
        <f t="shared" si="16"/>
        <v>100</v>
      </c>
      <c r="AM44" s="14"/>
      <c r="AN44" s="17">
        <f t="shared" si="6"/>
        <v>225</v>
      </c>
      <c r="AO44" s="15">
        <f t="shared" si="7"/>
        <v>121.20966153850875</v>
      </c>
      <c r="AQ44" s="35">
        <f t="shared" si="8"/>
        <v>0.5387096068378167</v>
      </c>
    </row>
    <row r="45" spans="2:43" s="3" customFormat="1" ht="12.75">
      <c r="B45" s="23">
        <f t="shared" si="17"/>
        <v>31</v>
      </c>
      <c r="C45" s="16">
        <f t="shared" si="18"/>
        <v>34867.84401</v>
      </c>
      <c r="D45" s="17">
        <f t="shared" si="19"/>
        <v>3874.2048900000004</v>
      </c>
      <c r="E45" s="17">
        <f t="shared" si="20"/>
        <v>968.5512225000001</v>
      </c>
      <c r="F45" s="14"/>
      <c r="G45" s="17">
        <f t="shared" si="9"/>
        <v>250</v>
      </c>
      <c r="H45" s="14">
        <f t="shared" si="10"/>
        <v>200</v>
      </c>
      <c r="I45" s="14"/>
      <c r="J45" s="17">
        <f t="shared" si="0"/>
        <v>1418.5512225000002</v>
      </c>
      <c r="K45" s="15">
        <f t="shared" si="1"/>
        <v>748.5915147940696</v>
      </c>
      <c r="M45" s="16">
        <f t="shared" si="21"/>
        <v>34867.84401</v>
      </c>
      <c r="N45" s="17">
        <f t="shared" si="22"/>
        <v>3874.2048900000004</v>
      </c>
      <c r="O45" s="17">
        <f t="shared" si="23"/>
        <v>968.5512225000001</v>
      </c>
      <c r="P45" s="14"/>
      <c r="Q45" s="17">
        <f t="shared" si="11"/>
        <v>125</v>
      </c>
      <c r="R45" s="14">
        <f t="shared" si="12"/>
        <v>100</v>
      </c>
      <c r="S45" s="14"/>
      <c r="T45" s="17">
        <f t="shared" si="2"/>
        <v>1193.5512225000002</v>
      </c>
      <c r="U45" s="15">
        <f>T45*AQ45</f>
        <v>629.8555198175712</v>
      </c>
      <c r="W45" s="16">
        <f t="shared" si="24"/>
        <v>41841.412811999995</v>
      </c>
      <c r="X45" s="17">
        <f t="shared" si="25"/>
        <v>4649.045868</v>
      </c>
      <c r="Y45" s="17">
        <f t="shared" si="26"/>
        <v>1162.261467</v>
      </c>
      <c r="Z45" s="14"/>
      <c r="AA45" s="17">
        <f t="shared" si="13"/>
        <v>125</v>
      </c>
      <c r="AB45" s="14">
        <f t="shared" si="14"/>
        <v>100</v>
      </c>
      <c r="AC45" s="14"/>
      <c r="AD45" s="17">
        <f t="shared" si="4"/>
        <v>1387.261467</v>
      </c>
      <c r="AE45" s="15">
        <f t="shared" si="5"/>
        <v>732.0794247857856</v>
      </c>
      <c r="AG45" s="16">
        <f t="shared" si="27"/>
        <v>34867.84401</v>
      </c>
      <c r="AH45" s="17">
        <f t="shared" si="28"/>
        <v>3874.2048900000004</v>
      </c>
      <c r="AI45" s="17">
        <f t="shared" si="29"/>
        <v>968.5512225000001</v>
      </c>
      <c r="AJ45" s="14"/>
      <c r="AK45" s="17">
        <f t="shared" si="15"/>
        <v>125</v>
      </c>
      <c r="AL45" s="14">
        <f t="shared" si="16"/>
        <v>100</v>
      </c>
      <c r="AM45" s="14"/>
      <c r="AN45" s="17">
        <f t="shared" si="6"/>
        <v>1193.5512225000002</v>
      </c>
      <c r="AO45" s="15">
        <f t="shared" si="7"/>
        <v>629.8555198175712</v>
      </c>
      <c r="AQ45" s="35">
        <f t="shared" si="8"/>
        <v>0.5277155332288817</v>
      </c>
    </row>
    <row r="46" spans="2:43" s="3" customFormat="1" ht="12.75">
      <c r="B46" s="23">
        <f t="shared" si="17"/>
        <v>32</v>
      </c>
      <c r="C46" s="16">
        <f t="shared" si="18"/>
        <v>0</v>
      </c>
      <c r="D46" s="17">
        <f t="shared" si="19"/>
        <v>0</v>
      </c>
      <c r="E46" s="17">
        <f t="shared" si="20"/>
        <v>0</v>
      </c>
      <c r="F46" s="14"/>
      <c r="G46" s="17">
        <f t="shared" si="9"/>
        <v>250</v>
      </c>
      <c r="H46" s="14">
        <f t="shared" si="10"/>
        <v>200</v>
      </c>
      <c r="I46" s="14"/>
      <c r="J46" s="17">
        <f t="shared" si="0"/>
        <v>450</v>
      </c>
      <c r="K46" s="15">
        <f t="shared" si="1"/>
        <v>232.62562281109888</v>
      </c>
      <c r="M46" s="16">
        <f t="shared" si="21"/>
        <v>0</v>
      </c>
      <c r="N46" s="17">
        <f t="shared" si="22"/>
        <v>0</v>
      </c>
      <c r="O46" s="17">
        <f t="shared" si="23"/>
        <v>0</v>
      </c>
      <c r="P46" s="14"/>
      <c r="Q46" s="17">
        <f t="shared" si="11"/>
        <v>125</v>
      </c>
      <c r="R46" s="14">
        <f t="shared" si="12"/>
        <v>100</v>
      </c>
      <c r="S46" s="14"/>
      <c r="T46" s="17">
        <f t="shared" si="2"/>
        <v>225</v>
      </c>
      <c r="U46" s="15">
        <f t="shared" si="3"/>
        <v>116.31281140554944</v>
      </c>
      <c r="W46" s="16">
        <f t="shared" si="24"/>
        <v>0</v>
      </c>
      <c r="X46" s="17">
        <f t="shared" si="25"/>
        <v>0</v>
      </c>
      <c r="Y46" s="17">
        <f t="shared" si="26"/>
        <v>0</v>
      </c>
      <c r="Z46" s="14"/>
      <c r="AA46" s="17">
        <f t="shared" si="13"/>
        <v>125</v>
      </c>
      <c r="AB46" s="14">
        <f t="shared" si="14"/>
        <v>100</v>
      </c>
      <c r="AC46" s="14"/>
      <c r="AD46" s="17">
        <f t="shared" si="4"/>
        <v>225</v>
      </c>
      <c r="AE46" s="15">
        <f t="shared" si="5"/>
        <v>116.31281140554944</v>
      </c>
      <c r="AG46" s="16">
        <f t="shared" si="27"/>
        <v>0</v>
      </c>
      <c r="AH46" s="17">
        <f t="shared" si="28"/>
        <v>0</v>
      </c>
      <c r="AI46" s="17">
        <f t="shared" si="29"/>
        <v>0</v>
      </c>
      <c r="AJ46" s="14"/>
      <c r="AK46" s="17">
        <f t="shared" si="15"/>
        <v>125</v>
      </c>
      <c r="AL46" s="14">
        <f t="shared" si="16"/>
        <v>100</v>
      </c>
      <c r="AM46" s="14"/>
      <c r="AN46" s="17">
        <f t="shared" si="6"/>
        <v>225</v>
      </c>
      <c r="AO46" s="15">
        <f t="shared" si="7"/>
        <v>116.31281140554944</v>
      </c>
      <c r="AQ46" s="35">
        <f t="shared" si="8"/>
        <v>0.5169458284691086</v>
      </c>
    </row>
    <row r="47" spans="2:43" s="3" customFormat="1" ht="12.75">
      <c r="B47" s="23">
        <f t="shared" si="17"/>
        <v>33</v>
      </c>
      <c r="C47" s="16">
        <f t="shared" si="18"/>
        <v>0</v>
      </c>
      <c r="D47" s="17">
        <f t="shared" si="19"/>
        <v>0</v>
      </c>
      <c r="E47" s="17">
        <f t="shared" si="20"/>
        <v>0</v>
      </c>
      <c r="F47" s="14"/>
      <c r="G47" s="17">
        <f t="shared" si="9"/>
        <v>250</v>
      </c>
      <c r="H47" s="14">
        <f t="shared" si="10"/>
        <v>200</v>
      </c>
      <c r="I47" s="14"/>
      <c r="J47" s="17">
        <f t="shared" si="0"/>
        <v>450</v>
      </c>
      <c r="K47" s="15">
        <f t="shared" si="1"/>
        <v>227.8781611210765</v>
      </c>
      <c r="M47" s="16">
        <f t="shared" si="21"/>
        <v>0</v>
      </c>
      <c r="N47" s="17">
        <f t="shared" si="22"/>
        <v>0</v>
      </c>
      <c r="O47" s="17">
        <f t="shared" si="23"/>
        <v>0</v>
      </c>
      <c r="P47" s="14"/>
      <c r="Q47" s="17">
        <f t="shared" si="11"/>
        <v>125</v>
      </c>
      <c r="R47" s="14">
        <f t="shared" si="12"/>
        <v>100</v>
      </c>
      <c r="S47" s="14"/>
      <c r="T47" s="17">
        <f t="shared" si="2"/>
        <v>225</v>
      </c>
      <c r="U47" s="15">
        <f t="shared" si="3"/>
        <v>113.93908056053824</v>
      </c>
      <c r="W47" s="16">
        <f t="shared" si="24"/>
        <v>0</v>
      </c>
      <c r="X47" s="17">
        <f t="shared" si="25"/>
        <v>0</v>
      </c>
      <c r="Y47" s="17">
        <f t="shared" si="26"/>
        <v>0</v>
      </c>
      <c r="Z47" s="14"/>
      <c r="AA47" s="17">
        <f t="shared" si="13"/>
        <v>125</v>
      </c>
      <c r="AB47" s="14">
        <f t="shared" si="14"/>
        <v>100</v>
      </c>
      <c r="AC47" s="14"/>
      <c r="AD47" s="17">
        <f t="shared" si="4"/>
        <v>225</v>
      </c>
      <c r="AE47" s="15">
        <f t="shared" si="5"/>
        <v>113.93908056053824</v>
      </c>
      <c r="AG47" s="16">
        <f t="shared" si="27"/>
        <v>0</v>
      </c>
      <c r="AH47" s="17">
        <f t="shared" si="28"/>
        <v>0</v>
      </c>
      <c r="AI47" s="17">
        <f t="shared" si="29"/>
        <v>0</v>
      </c>
      <c r="AJ47" s="14"/>
      <c r="AK47" s="17">
        <f t="shared" si="15"/>
        <v>125</v>
      </c>
      <c r="AL47" s="14">
        <f t="shared" si="16"/>
        <v>100</v>
      </c>
      <c r="AM47" s="14"/>
      <c r="AN47" s="17">
        <f t="shared" si="6"/>
        <v>225</v>
      </c>
      <c r="AO47" s="15">
        <f t="shared" si="7"/>
        <v>113.93908056053824</v>
      </c>
      <c r="AQ47" s="35">
        <f t="shared" si="8"/>
        <v>0.5063959136023922</v>
      </c>
    </row>
    <row r="48" spans="2:43" s="3" customFormat="1" ht="12.75">
      <c r="B48" s="23">
        <f t="shared" si="17"/>
        <v>34</v>
      </c>
      <c r="C48" s="16">
        <f t="shared" si="18"/>
        <v>31381.059609</v>
      </c>
      <c r="D48" s="17">
        <f t="shared" si="19"/>
        <v>3486.7844010000003</v>
      </c>
      <c r="E48" s="17">
        <f t="shared" si="20"/>
        <v>871.6961002500001</v>
      </c>
      <c r="F48" s="14"/>
      <c r="G48" s="17">
        <f t="shared" si="9"/>
        <v>250</v>
      </c>
      <c r="H48" s="14">
        <f t="shared" si="10"/>
        <v>200</v>
      </c>
      <c r="I48" s="14"/>
      <c r="J48" s="17">
        <f t="shared" si="0"/>
        <v>1321.6961002500002</v>
      </c>
      <c r="K48" s="15">
        <f t="shared" si="1"/>
        <v>655.6422898195767</v>
      </c>
      <c r="M48" s="16">
        <f t="shared" si="21"/>
        <v>31381.059609</v>
      </c>
      <c r="N48" s="17">
        <f t="shared" si="22"/>
        <v>3486.7844010000003</v>
      </c>
      <c r="O48" s="17">
        <f t="shared" si="23"/>
        <v>871.6961002500001</v>
      </c>
      <c r="P48" s="14"/>
      <c r="Q48" s="17">
        <f t="shared" si="11"/>
        <v>125</v>
      </c>
      <c r="R48" s="14">
        <f t="shared" si="12"/>
        <v>100</v>
      </c>
      <c r="S48" s="14"/>
      <c r="T48" s="17">
        <f t="shared" si="2"/>
        <v>1096.6961002500002</v>
      </c>
      <c r="U48" s="15">
        <f t="shared" si="3"/>
        <v>544.0284966174167</v>
      </c>
      <c r="W48" s="16">
        <f t="shared" si="24"/>
        <v>37657.2715308</v>
      </c>
      <c r="X48" s="17">
        <f t="shared" si="25"/>
        <v>4184.1412812</v>
      </c>
      <c r="Y48" s="17">
        <f t="shared" si="26"/>
        <v>1046.0353203</v>
      </c>
      <c r="Z48" s="14"/>
      <c r="AA48" s="17">
        <f t="shared" si="13"/>
        <v>125</v>
      </c>
      <c r="AB48" s="14">
        <f t="shared" si="14"/>
        <v>100</v>
      </c>
      <c r="AC48" s="14"/>
      <c r="AD48" s="17">
        <f t="shared" si="4"/>
        <v>1271.0353203</v>
      </c>
      <c r="AE48" s="15">
        <f t="shared" si="5"/>
        <v>630.5114373004681</v>
      </c>
      <c r="AG48" s="16">
        <f t="shared" si="27"/>
        <v>31381.059609</v>
      </c>
      <c r="AH48" s="17">
        <f t="shared" si="28"/>
        <v>3486.7844010000003</v>
      </c>
      <c r="AI48" s="17">
        <f t="shared" si="29"/>
        <v>871.6961002500001</v>
      </c>
      <c r="AJ48" s="14"/>
      <c r="AK48" s="17">
        <f t="shared" si="15"/>
        <v>125</v>
      </c>
      <c r="AL48" s="14">
        <f t="shared" si="16"/>
        <v>100</v>
      </c>
      <c r="AM48" s="14"/>
      <c r="AN48" s="17">
        <f t="shared" si="6"/>
        <v>1096.6961002500002</v>
      </c>
      <c r="AO48" s="15">
        <f t="shared" si="7"/>
        <v>544.0284966174167</v>
      </c>
      <c r="AQ48" s="35">
        <f t="shared" si="8"/>
        <v>0.4960613031207108</v>
      </c>
    </row>
    <row r="49" spans="2:43" s="3" customFormat="1" ht="12.75">
      <c r="B49" s="23">
        <f t="shared" si="17"/>
        <v>35</v>
      </c>
      <c r="C49" s="16">
        <f t="shared" si="18"/>
        <v>0</v>
      </c>
      <c r="D49" s="17">
        <f t="shared" si="19"/>
        <v>0</v>
      </c>
      <c r="E49" s="17">
        <f t="shared" si="20"/>
        <v>0</v>
      </c>
      <c r="F49" s="14"/>
      <c r="G49" s="17">
        <f t="shared" si="9"/>
        <v>250</v>
      </c>
      <c r="H49" s="14">
        <f t="shared" si="10"/>
        <v>200</v>
      </c>
      <c r="I49" s="14"/>
      <c r="J49" s="17">
        <f t="shared" si="0"/>
        <v>450</v>
      </c>
      <c r="K49" s="15">
        <f t="shared" si="1"/>
        <v>218.67192137566033</v>
      </c>
      <c r="M49" s="16">
        <f t="shared" si="21"/>
        <v>0</v>
      </c>
      <c r="N49" s="17">
        <f t="shared" si="22"/>
        <v>0</v>
      </c>
      <c r="O49" s="17">
        <f t="shared" si="23"/>
        <v>0</v>
      </c>
      <c r="P49" s="14"/>
      <c r="Q49" s="17">
        <f t="shared" si="11"/>
        <v>125</v>
      </c>
      <c r="R49" s="14">
        <f t="shared" si="12"/>
        <v>100</v>
      </c>
      <c r="S49" s="14"/>
      <c r="T49" s="17">
        <f t="shared" si="2"/>
        <v>225</v>
      </c>
      <c r="U49" s="15">
        <f t="shared" si="3"/>
        <v>109.33596068783017</v>
      </c>
      <c r="W49" s="16">
        <f t="shared" si="24"/>
        <v>0</v>
      </c>
      <c r="X49" s="17">
        <f t="shared" si="25"/>
        <v>0</v>
      </c>
      <c r="Y49" s="17">
        <f t="shared" si="26"/>
        <v>0</v>
      </c>
      <c r="Z49" s="14"/>
      <c r="AA49" s="17">
        <f t="shared" si="13"/>
        <v>125</v>
      </c>
      <c r="AB49" s="14">
        <f t="shared" si="14"/>
        <v>100</v>
      </c>
      <c r="AC49" s="14"/>
      <c r="AD49" s="17">
        <f t="shared" si="4"/>
        <v>225</v>
      </c>
      <c r="AE49" s="15">
        <f t="shared" si="5"/>
        <v>109.33596068783017</v>
      </c>
      <c r="AG49" s="16">
        <f t="shared" si="27"/>
        <v>0</v>
      </c>
      <c r="AH49" s="17">
        <f t="shared" si="28"/>
        <v>0</v>
      </c>
      <c r="AI49" s="17">
        <f t="shared" si="29"/>
        <v>0</v>
      </c>
      <c r="AJ49" s="14"/>
      <c r="AK49" s="17">
        <f t="shared" si="15"/>
        <v>125</v>
      </c>
      <c r="AL49" s="14">
        <f t="shared" si="16"/>
        <v>100</v>
      </c>
      <c r="AM49" s="14"/>
      <c r="AN49" s="17">
        <f t="shared" si="6"/>
        <v>225</v>
      </c>
      <c r="AO49" s="15">
        <f t="shared" si="7"/>
        <v>109.33596068783017</v>
      </c>
      <c r="AQ49" s="35">
        <f t="shared" si="8"/>
        <v>0.48593760305702294</v>
      </c>
    </row>
    <row r="50" spans="2:43" s="3" customFormat="1" ht="12.75">
      <c r="B50" s="23">
        <f t="shared" si="17"/>
        <v>36</v>
      </c>
      <c r="C50" s="16">
        <f t="shared" si="18"/>
        <v>0</v>
      </c>
      <c r="D50" s="17">
        <f t="shared" si="19"/>
        <v>0</v>
      </c>
      <c r="E50" s="17">
        <f t="shared" si="20"/>
        <v>0</v>
      </c>
      <c r="F50" s="14"/>
      <c r="G50" s="17">
        <f t="shared" si="9"/>
        <v>250</v>
      </c>
      <c r="H50" s="14">
        <f t="shared" si="10"/>
        <v>200</v>
      </c>
      <c r="I50" s="14"/>
      <c r="J50" s="17">
        <f t="shared" si="0"/>
        <v>450</v>
      </c>
      <c r="K50" s="15">
        <f t="shared" si="1"/>
        <v>214.20922910268766</v>
      </c>
      <c r="M50" s="16">
        <f t="shared" si="21"/>
        <v>0</v>
      </c>
      <c r="N50" s="17">
        <f t="shared" si="22"/>
        <v>0</v>
      </c>
      <c r="O50" s="17">
        <f t="shared" si="23"/>
        <v>0</v>
      </c>
      <c r="P50" s="14"/>
      <c r="Q50" s="17">
        <f t="shared" si="11"/>
        <v>125</v>
      </c>
      <c r="R50" s="14">
        <f t="shared" si="12"/>
        <v>100</v>
      </c>
      <c r="S50" s="14"/>
      <c r="T50" s="17">
        <f t="shared" si="2"/>
        <v>225</v>
      </c>
      <c r="U50" s="15">
        <f t="shared" si="3"/>
        <v>107.10461455134383</v>
      </c>
      <c r="W50" s="16">
        <f t="shared" si="24"/>
        <v>0</v>
      </c>
      <c r="X50" s="17">
        <f t="shared" si="25"/>
        <v>0</v>
      </c>
      <c r="Y50" s="17">
        <f t="shared" si="26"/>
        <v>0</v>
      </c>
      <c r="Z50" s="14"/>
      <c r="AA50" s="17">
        <f t="shared" si="13"/>
        <v>125</v>
      </c>
      <c r="AB50" s="14">
        <f t="shared" si="14"/>
        <v>100</v>
      </c>
      <c r="AC50" s="14"/>
      <c r="AD50" s="17">
        <f t="shared" si="4"/>
        <v>225</v>
      </c>
      <c r="AE50" s="15">
        <f t="shared" si="5"/>
        <v>107.10461455134383</v>
      </c>
      <c r="AG50" s="16">
        <f t="shared" si="27"/>
        <v>0</v>
      </c>
      <c r="AH50" s="17">
        <f t="shared" si="28"/>
        <v>0</v>
      </c>
      <c r="AI50" s="17">
        <f t="shared" si="29"/>
        <v>0</v>
      </c>
      <c r="AJ50" s="14"/>
      <c r="AK50" s="17">
        <f t="shared" si="15"/>
        <v>125</v>
      </c>
      <c r="AL50" s="14">
        <f t="shared" si="16"/>
        <v>100</v>
      </c>
      <c r="AM50" s="14"/>
      <c r="AN50" s="17">
        <f t="shared" si="6"/>
        <v>225</v>
      </c>
      <c r="AO50" s="15">
        <f t="shared" si="7"/>
        <v>107.10461455134383</v>
      </c>
      <c r="AQ50" s="35">
        <f t="shared" si="8"/>
        <v>0.47602050911708366</v>
      </c>
    </row>
    <row r="51" spans="2:43" s="3" customFormat="1" ht="12.75">
      <c r="B51" s="23">
        <f t="shared" si="17"/>
        <v>37</v>
      </c>
      <c r="C51" s="16">
        <f t="shared" si="18"/>
        <v>28242.9536481</v>
      </c>
      <c r="D51" s="17">
        <f t="shared" si="19"/>
        <v>3138.1059609000004</v>
      </c>
      <c r="E51" s="17">
        <f t="shared" si="20"/>
        <v>784.5264902250001</v>
      </c>
      <c r="F51" s="14"/>
      <c r="G51" s="17">
        <f t="shared" si="9"/>
        <v>250</v>
      </c>
      <c r="H51" s="14">
        <f t="shared" si="10"/>
        <v>200</v>
      </c>
      <c r="I51" s="14"/>
      <c r="J51" s="17">
        <f t="shared" si="0"/>
        <v>1234.526490225</v>
      </c>
      <c r="K51" s="15">
        <f t="shared" si="1"/>
        <v>575.6668686322589</v>
      </c>
      <c r="M51" s="16">
        <f t="shared" si="21"/>
        <v>28242.9536481</v>
      </c>
      <c r="N51" s="17">
        <f t="shared" si="22"/>
        <v>3138.1059609000004</v>
      </c>
      <c r="O51" s="17">
        <f t="shared" si="23"/>
        <v>784.5264902250001</v>
      </c>
      <c r="P51" s="14"/>
      <c r="Q51" s="17">
        <f t="shared" si="11"/>
        <v>125</v>
      </c>
      <c r="R51" s="14">
        <f t="shared" si="12"/>
        <v>100</v>
      </c>
      <c r="S51" s="14"/>
      <c r="T51" s="17">
        <f t="shared" si="2"/>
        <v>1009.5264902250001</v>
      </c>
      <c r="U51" s="15">
        <f t="shared" si="3"/>
        <v>470.7480625411466</v>
      </c>
      <c r="W51" s="16">
        <f t="shared" si="24"/>
        <v>33891.54437772</v>
      </c>
      <c r="X51" s="17">
        <f t="shared" si="25"/>
        <v>3765.72715308</v>
      </c>
      <c r="Y51" s="17">
        <f t="shared" si="26"/>
        <v>941.43178827</v>
      </c>
      <c r="Z51" s="14"/>
      <c r="AA51" s="17">
        <f t="shared" si="13"/>
        <v>125</v>
      </c>
      <c r="AB51" s="14">
        <f t="shared" si="14"/>
        <v>100</v>
      </c>
      <c r="AC51" s="14"/>
      <c r="AD51" s="17">
        <f t="shared" si="4"/>
        <v>1166.43178827</v>
      </c>
      <c r="AE51" s="15">
        <f t="shared" si="5"/>
        <v>543.9139138311534</v>
      </c>
      <c r="AG51" s="16">
        <f t="shared" si="27"/>
        <v>28242.9536481</v>
      </c>
      <c r="AH51" s="17">
        <f t="shared" si="28"/>
        <v>3138.1059609000004</v>
      </c>
      <c r="AI51" s="17">
        <f t="shared" si="29"/>
        <v>784.5264902250001</v>
      </c>
      <c r="AJ51" s="14"/>
      <c r="AK51" s="17">
        <f t="shared" si="15"/>
        <v>125</v>
      </c>
      <c r="AL51" s="14">
        <f t="shared" si="16"/>
        <v>100</v>
      </c>
      <c r="AM51" s="14"/>
      <c r="AN51" s="17">
        <f t="shared" si="6"/>
        <v>1009.5264902250001</v>
      </c>
      <c r="AO51" s="15">
        <f t="shared" si="7"/>
        <v>470.7480625411466</v>
      </c>
      <c r="AQ51" s="35">
        <f t="shared" si="8"/>
        <v>0.4663058048493881</v>
      </c>
    </row>
    <row r="52" spans="2:43" s="3" customFormat="1" ht="12.75">
      <c r="B52" s="23">
        <f t="shared" si="17"/>
        <v>38</v>
      </c>
      <c r="C52" s="16">
        <f t="shared" si="18"/>
        <v>0</v>
      </c>
      <c r="D52" s="17">
        <f t="shared" si="19"/>
        <v>0</v>
      </c>
      <c r="E52" s="17">
        <f t="shared" si="20"/>
        <v>0</v>
      </c>
      <c r="F52" s="14"/>
      <c r="G52" s="17">
        <f t="shared" si="9"/>
        <v>250</v>
      </c>
      <c r="H52" s="14">
        <f t="shared" si="10"/>
        <v>200</v>
      </c>
      <c r="I52" s="14"/>
      <c r="J52" s="17">
        <f t="shared" si="0"/>
        <v>450</v>
      </c>
      <c r="K52" s="15">
        <f t="shared" si="1"/>
        <v>205.55521193360784</v>
      </c>
      <c r="M52" s="16">
        <f t="shared" si="21"/>
        <v>0</v>
      </c>
      <c r="N52" s="17">
        <f t="shared" si="22"/>
        <v>0</v>
      </c>
      <c r="O52" s="17">
        <f t="shared" si="23"/>
        <v>0</v>
      </c>
      <c r="P52" s="14"/>
      <c r="Q52" s="17">
        <f t="shared" si="11"/>
        <v>125</v>
      </c>
      <c r="R52" s="14">
        <f t="shared" si="12"/>
        <v>100</v>
      </c>
      <c r="S52" s="14"/>
      <c r="T52" s="17">
        <f t="shared" si="2"/>
        <v>225</v>
      </c>
      <c r="U52" s="15">
        <f t="shared" si="3"/>
        <v>102.77760596680392</v>
      </c>
      <c r="W52" s="16">
        <f t="shared" si="24"/>
        <v>0</v>
      </c>
      <c r="X52" s="17">
        <f t="shared" si="25"/>
        <v>0</v>
      </c>
      <c r="Y52" s="17">
        <f t="shared" si="26"/>
        <v>0</v>
      </c>
      <c r="Z52" s="14"/>
      <c r="AA52" s="17">
        <f t="shared" si="13"/>
        <v>125</v>
      </c>
      <c r="AB52" s="14">
        <f t="shared" si="14"/>
        <v>100</v>
      </c>
      <c r="AC52" s="14"/>
      <c r="AD52" s="17">
        <f t="shared" si="4"/>
        <v>225</v>
      </c>
      <c r="AE52" s="15">
        <f t="shared" si="5"/>
        <v>102.77760596680392</v>
      </c>
      <c r="AG52" s="16">
        <f t="shared" si="27"/>
        <v>0</v>
      </c>
      <c r="AH52" s="17">
        <f t="shared" si="28"/>
        <v>0</v>
      </c>
      <c r="AI52" s="17">
        <f t="shared" si="29"/>
        <v>0</v>
      </c>
      <c r="AJ52" s="14"/>
      <c r="AK52" s="17">
        <f t="shared" si="15"/>
        <v>125</v>
      </c>
      <c r="AL52" s="14">
        <f t="shared" si="16"/>
        <v>100</v>
      </c>
      <c r="AM52" s="14"/>
      <c r="AN52" s="17">
        <f t="shared" si="6"/>
        <v>225</v>
      </c>
      <c r="AO52" s="15">
        <f t="shared" si="7"/>
        <v>102.77760596680392</v>
      </c>
      <c r="AQ52" s="35">
        <f t="shared" si="8"/>
        <v>0.4567893598524619</v>
      </c>
    </row>
    <row r="53" spans="2:43" s="3" customFormat="1" ht="12.75">
      <c r="B53" s="23">
        <f t="shared" si="17"/>
        <v>39</v>
      </c>
      <c r="C53" s="16">
        <f t="shared" si="18"/>
        <v>0</v>
      </c>
      <c r="D53" s="17">
        <f t="shared" si="19"/>
        <v>0</v>
      </c>
      <c r="E53" s="17">
        <f t="shared" si="20"/>
        <v>0</v>
      </c>
      <c r="F53" s="14"/>
      <c r="G53" s="17">
        <f t="shared" si="9"/>
        <v>250</v>
      </c>
      <c r="H53" s="14">
        <f t="shared" si="10"/>
        <v>200</v>
      </c>
      <c r="I53" s="14"/>
      <c r="J53" s="17">
        <f t="shared" si="0"/>
        <v>450</v>
      </c>
      <c r="K53" s="15">
        <f t="shared" si="1"/>
        <v>201.36020760843226</v>
      </c>
      <c r="M53" s="16">
        <f t="shared" si="21"/>
        <v>0</v>
      </c>
      <c r="N53" s="17">
        <f t="shared" si="22"/>
        <v>0</v>
      </c>
      <c r="O53" s="17">
        <f t="shared" si="23"/>
        <v>0</v>
      </c>
      <c r="P53" s="14"/>
      <c r="Q53" s="17">
        <f t="shared" si="11"/>
        <v>125</v>
      </c>
      <c r="R53" s="14">
        <f t="shared" si="12"/>
        <v>100</v>
      </c>
      <c r="S53" s="14"/>
      <c r="T53" s="17">
        <f t="shared" si="2"/>
        <v>225</v>
      </c>
      <c r="U53" s="15">
        <f t="shared" si="3"/>
        <v>100.68010380421613</v>
      </c>
      <c r="W53" s="16">
        <f t="shared" si="24"/>
        <v>0</v>
      </c>
      <c r="X53" s="17">
        <f t="shared" si="25"/>
        <v>0</v>
      </c>
      <c r="Y53" s="17">
        <f t="shared" si="26"/>
        <v>0</v>
      </c>
      <c r="Z53" s="14"/>
      <c r="AA53" s="17">
        <f t="shared" si="13"/>
        <v>125</v>
      </c>
      <c r="AB53" s="14">
        <f t="shared" si="14"/>
        <v>100</v>
      </c>
      <c r="AC53" s="14"/>
      <c r="AD53" s="17">
        <f t="shared" si="4"/>
        <v>225</v>
      </c>
      <c r="AE53" s="15">
        <f t="shared" si="5"/>
        <v>100.68010380421613</v>
      </c>
      <c r="AG53" s="16">
        <f t="shared" si="27"/>
        <v>0</v>
      </c>
      <c r="AH53" s="17">
        <f t="shared" si="28"/>
        <v>0</v>
      </c>
      <c r="AI53" s="17">
        <f t="shared" si="29"/>
        <v>0</v>
      </c>
      <c r="AJ53" s="14"/>
      <c r="AK53" s="17">
        <f t="shared" si="15"/>
        <v>125</v>
      </c>
      <c r="AL53" s="14">
        <f t="shared" si="16"/>
        <v>100</v>
      </c>
      <c r="AM53" s="14"/>
      <c r="AN53" s="17">
        <f t="shared" si="6"/>
        <v>225</v>
      </c>
      <c r="AO53" s="15">
        <f t="shared" si="7"/>
        <v>100.68010380421613</v>
      </c>
      <c r="AQ53" s="35">
        <f t="shared" si="8"/>
        <v>0.44746712801873834</v>
      </c>
    </row>
    <row r="54" spans="2:43" s="3" customFormat="1" ht="12.75">
      <c r="B54" s="23">
        <f t="shared" si="17"/>
        <v>40</v>
      </c>
      <c r="C54" s="16">
        <f t="shared" si="18"/>
        <v>25418.65828329</v>
      </c>
      <c r="D54" s="17">
        <f t="shared" si="19"/>
        <v>2824.29536481</v>
      </c>
      <c r="E54" s="17">
        <f t="shared" si="20"/>
        <v>706.0738412025</v>
      </c>
      <c r="F54" s="14"/>
      <c r="G54" s="17">
        <f t="shared" si="9"/>
        <v>250</v>
      </c>
      <c r="H54" s="14">
        <f t="shared" si="10"/>
        <v>200</v>
      </c>
      <c r="I54" s="14"/>
      <c r="J54" s="17">
        <f t="shared" si="0"/>
        <v>1156.0738412025</v>
      </c>
      <c r="K54" s="15">
        <f t="shared" si="1"/>
        <v>506.747795755566</v>
      </c>
      <c r="M54" s="16">
        <f t="shared" si="21"/>
        <v>25418.65828329</v>
      </c>
      <c r="N54" s="17">
        <f t="shared" si="22"/>
        <v>2824.29536481</v>
      </c>
      <c r="O54" s="17">
        <f t="shared" si="23"/>
        <v>706.0738412025</v>
      </c>
      <c r="P54" s="14"/>
      <c r="Q54" s="17">
        <f t="shared" si="11"/>
        <v>125</v>
      </c>
      <c r="R54" s="14">
        <f t="shared" si="12"/>
        <v>100</v>
      </c>
      <c r="S54" s="14"/>
      <c r="T54" s="17">
        <f t="shared" si="2"/>
        <v>931.0738412025</v>
      </c>
      <c r="U54" s="15">
        <f t="shared" si="3"/>
        <v>408.1223879473543</v>
      </c>
      <c r="W54" s="16">
        <f t="shared" si="24"/>
        <v>30502.389939948</v>
      </c>
      <c r="X54" s="17">
        <f t="shared" si="25"/>
        <v>3389.154437772</v>
      </c>
      <c r="Y54" s="17">
        <f t="shared" si="26"/>
        <v>847.288609443</v>
      </c>
      <c r="Z54" s="14"/>
      <c r="AA54" s="17">
        <f t="shared" si="13"/>
        <v>125</v>
      </c>
      <c r="AB54" s="14">
        <f t="shared" si="14"/>
        <v>100</v>
      </c>
      <c r="AC54" s="14"/>
      <c r="AD54" s="17">
        <f t="shared" si="4"/>
        <v>1072.288609443</v>
      </c>
      <c r="AE54" s="15">
        <f t="shared" si="5"/>
        <v>470.02178397518287</v>
      </c>
      <c r="AG54" s="16">
        <f t="shared" si="27"/>
        <v>25418.65828329</v>
      </c>
      <c r="AH54" s="17">
        <f t="shared" si="28"/>
        <v>2824.29536481</v>
      </c>
      <c r="AI54" s="17">
        <f t="shared" si="29"/>
        <v>706.0738412025</v>
      </c>
      <c r="AJ54" s="14"/>
      <c r="AK54" s="17">
        <f t="shared" si="15"/>
        <v>125</v>
      </c>
      <c r="AL54" s="14">
        <f t="shared" si="16"/>
        <v>100</v>
      </c>
      <c r="AM54" s="14"/>
      <c r="AN54" s="17">
        <f t="shared" si="6"/>
        <v>931.0738412025</v>
      </c>
      <c r="AO54" s="15">
        <f t="shared" si="7"/>
        <v>408.1223879473543</v>
      </c>
      <c r="AQ54" s="35">
        <f t="shared" si="8"/>
        <v>0.4383351458142743</v>
      </c>
    </row>
    <row r="55" spans="2:43" s="3" customFormat="1" ht="12.75">
      <c r="B55" s="23">
        <f t="shared" si="17"/>
        <v>41</v>
      </c>
      <c r="C55" s="16">
        <f t="shared" si="18"/>
        <v>0</v>
      </c>
      <c r="D55" s="17">
        <f t="shared" si="19"/>
        <v>0</v>
      </c>
      <c r="E55" s="17">
        <f t="shared" si="20"/>
        <v>0</v>
      </c>
      <c r="F55" s="14"/>
      <c r="G55" s="17">
        <f t="shared" si="9"/>
        <v>250</v>
      </c>
      <c r="H55" s="14">
        <f t="shared" si="10"/>
        <v>200</v>
      </c>
      <c r="I55" s="14"/>
      <c r="J55" s="17">
        <f t="shared" si="0"/>
        <v>450</v>
      </c>
      <c r="K55" s="15">
        <f t="shared" si="1"/>
        <v>193.22528876710868</v>
      </c>
      <c r="M55" s="16">
        <f t="shared" si="21"/>
        <v>0</v>
      </c>
      <c r="N55" s="17">
        <f t="shared" si="22"/>
        <v>0</v>
      </c>
      <c r="O55" s="17">
        <f t="shared" si="23"/>
        <v>0</v>
      </c>
      <c r="P55" s="14"/>
      <c r="Q55" s="17">
        <f t="shared" si="11"/>
        <v>125</v>
      </c>
      <c r="R55" s="14">
        <f t="shared" si="12"/>
        <v>100</v>
      </c>
      <c r="S55" s="14"/>
      <c r="T55" s="17">
        <f t="shared" si="2"/>
        <v>225</v>
      </c>
      <c r="U55" s="15">
        <f t="shared" si="3"/>
        <v>96.61264438355434</v>
      </c>
      <c r="W55" s="16">
        <f t="shared" si="24"/>
        <v>0</v>
      </c>
      <c r="X55" s="17">
        <f t="shared" si="25"/>
        <v>0</v>
      </c>
      <c r="Y55" s="17">
        <f t="shared" si="26"/>
        <v>0</v>
      </c>
      <c r="Z55" s="14"/>
      <c r="AA55" s="17">
        <f t="shared" si="13"/>
        <v>125</v>
      </c>
      <c r="AB55" s="14">
        <f t="shared" si="14"/>
        <v>100</v>
      </c>
      <c r="AC55" s="14"/>
      <c r="AD55" s="17">
        <f t="shared" si="4"/>
        <v>225</v>
      </c>
      <c r="AE55" s="15">
        <f t="shared" si="5"/>
        <v>96.61264438355434</v>
      </c>
      <c r="AG55" s="16">
        <f t="shared" si="27"/>
        <v>0</v>
      </c>
      <c r="AH55" s="17">
        <f t="shared" si="28"/>
        <v>0</v>
      </c>
      <c r="AI55" s="17">
        <f t="shared" si="29"/>
        <v>0</v>
      </c>
      <c r="AJ55" s="14"/>
      <c r="AK55" s="17">
        <f t="shared" si="15"/>
        <v>125</v>
      </c>
      <c r="AL55" s="14">
        <f t="shared" si="16"/>
        <v>100</v>
      </c>
      <c r="AM55" s="14"/>
      <c r="AN55" s="17">
        <f t="shared" si="6"/>
        <v>225</v>
      </c>
      <c r="AO55" s="15">
        <f t="shared" si="7"/>
        <v>96.61264438355434</v>
      </c>
      <c r="AQ55" s="35">
        <f t="shared" si="8"/>
        <v>0.4293895305935748</v>
      </c>
    </row>
    <row r="56" spans="2:43" s="3" customFormat="1" ht="12.75">
      <c r="B56" s="23">
        <f t="shared" si="17"/>
        <v>42</v>
      </c>
      <c r="C56" s="16">
        <f t="shared" si="18"/>
        <v>0</v>
      </c>
      <c r="D56" s="17">
        <f t="shared" si="19"/>
        <v>0</v>
      </c>
      <c r="E56" s="17">
        <f t="shared" si="20"/>
        <v>0</v>
      </c>
      <c r="F56" s="14"/>
      <c r="G56" s="17">
        <f t="shared" si="9"/>
        <v>250</v>
      </c>
      <c r="H56" s="14">
        <f t="shared" si="10"/>
        <v>200</v>
      </c>
      <c r="I56" s="14"/>
      <c r="J56" s="17">
        <f t="shared" si="0"/>
        <v>450</v>
      </c>
      <c r="K56" s="15">
        <f t="shared" si="1"/>
        <v>189.2819155269636</v>
      </c>
      <c r="M56" s="16">
        <f t="shared" si="21"/>
        <v>0</v>
      </c>
      <c r="N56" s="17">
        <f t="shared" si="22"/>
        <v>0</v>
      </c>
      <c r="O56" s="17">
        <f t="shared" si="23"/>
        <v>0</v>
      </c>
      <c r="P56" s="14"/>
      <c r="Q56" s="17">
        <f t="shared" si="11"/>
        <v>125</v>
      </c>
      <c r="R56" s="14">
        <f t="shared" si="12"/>
        <v>100</v>
      </c>
      <c r="S56" s="14"/>
      <c r="T56" s="17">
        <f t="shared" si="2"/>
        <v>225</v>
      </c>
      <c r="U56" s="15">
        <f t="shared" si="3"/>
        <v>94.6409577634818</v>
      </c>
      <c r="W56" s="16">
        <f t="shared" si="24"/>
        <v>0</v>
      </c>
      <c r="X56" s="17">
        <f t="shared" si="25"/>
        <v>0</v>
      </c>
      <c r="Y56" s="17">
        <f t="shared" si="26"/>
        <v>0</v>
      </c>
      <c r="Z56" s="14"/>
      <c r="AA56" s="17">
        <f t="shared" si="13"/>
        <v>125</v>
      </c>
      <c r="AB56" s="14">
        <f t="shared" si="14"/>
        <v>100</v>
      </c>
      <c r="AC56" s="14"/>
      <c r="AD56" s="17">
        <f t="shared" si="4"/>
        <v>225</v>
      </c>
      <c r="AE56" s="15">
        <f t="shared" si="5"/>
        <v>94.6409577634818</v>
      </c>
      <c r="AG56" s="16">
        <f t="shared" si="27"/>
        <v>0</v>
      </c>
      <c r="AH56" s="17">
        <f t="shared" si="28"/>
        <v>0</v>
      </c>
      <c r="AI56" s="17">
        <f t="shared" si="29"/>
        <v>0</v>
      </c>
      <c r="AJ56" s="14"/>
      <c r="AK56" s="17">
        <f t="shared" si="15"/>
        <v>125</v>
      </c>
      <c r="AL56" s="14">
        <f t="shared" si="16"/>
        <v>100</v>
      </c>
      <c r="AM56" s="14"/>
      <c r="AN56" s="17">
        <f t="shared" si="6"/>
        <v>225</v>
      </c>
      <c r="AO56" s="15">
        <f t="shared" si="7"/>
        <v>94.6409577634818</v>
      </c>
      <c r="AQ56" s="35">
        <f t="shared" si="8"/>
        <v>0.420626478948808</v>
      </c>
    </row>
    <row r="57" spans="2:43" s="3" customFormat="1" ht="12.75">
      <c r="B57" s="23">
        <f t="shared" si="17"/>
        <v>43</v>
      </c>
      <c r="C57" s="16">
        <f t="shared" si="18"/>
        <v>22876.792454961</v>
      </c>
      <c r="D57" s="17">
        <f t="shared" si="19"/>
        <v>2541.865828329</v>
      </c>
      <c r="E57" s="17">
        <f t="shared" si="20"/>
        <v>635.46645708225</v>
      </c>
      <c r="F57" s="14"/>
      <c r="G57" s="17">
        <f t="shared" si="9"/>
        <v>250</v>
      </c>
      <c r="H57" s="14">
        <f t="shared" si="10"/>
        <v>200</v>
      </c>
      <c r="I57" s="14"/>
      <c r="J57" s="17">
        <f t="shared" si="0"/>
        <v>1085.4664570822501</v>
      </c>
      <c r="K57" s="15">
        <f t="shared" si="1"/>
        <v>447.2580576583292</v>
      </c>
      <c r="M57" s="16">
        <f t="shared" si="21"/>
        <v>22876.792454961</v>
      </c>
      <c r="N57" s="17">
        <f t="shared" si="22"/>
        <v>2541.865828329</v>
      </c>
      <c r="O57" s="17">
        <f t="shared" si="23"/>
        <v>635.46645708225</v>
      </c>
      <c r="P57" s="14"/>
      <c r="Q57" s="17">
        <f t="shared" si="11"/>
        <v>125</v>
      </c>
      <c r="R57" s="14">
        <f t="shared" si="12"/>
        <v>100</v>
      </c>
      <c r="S57" s="14"/>
      <c r="T57" s="17">
        <f t="shared" si="2"/>
        <v>860.46645708225</v>
      </c>
      <c r="U57" s="15">
        <f t="shared" si="3"/>
        <v>354.54854801246944</v>
      </c>
      <c r="W57" s="16">
        <f t="shared" si="24"/>
        <v>27452.1509459532</v>
      </c>
      <c r="X57" s="17">
        <f t="shared" si="25"/>
        <v>3050.2389939948002</v>
      </c>
      <c r="Y57" s="17">
        <f t="shared" si="26"/>
        <v>762.5597484987001</v>
      </c>
      <c r="Z57" s="14"/>
      <c r="AA57" s="17">
        <f t="shared" si="13"/>
        <v>125</v>
      </c>
      <c r="AB57" s="14">
        <f t="shared" si="14"/>
        <v>100</v>
      </c>
      <c r="AC57" s="14"/>
      <c r="AD57" s="17">
        <f t="shared" si="4"/>
        <v>987.5597484987001</v>
      </c>
      <c r="AE57" s="15">
        <f t="shared" si="5"/>
        <v>406.91635568579136</v>
      </c>
      <c r="AG57" s="16">
        <f t="shared" si="27"/>
        <v>22876.792454961</v>
      </c>
      <c r="AH57" s="17">
        <f t="shared" si="28"/>
        <v>2541.865828329</v>
      </c>
      <c r="AI57" s="17">
        <f t="shared" si="29"/>
        <v>635.46645708225</v>
      </c>
      <c r="AJ57" s="14"/>
      <c r="AK57" s="17">
        <f t="shared" si="15"/>
        <v>125</v>
      </c>
      <c r="AL57" s="14">
        <f t="shared" si="16"/>
        <v>100</v>
      </c>
      <c r="AM57" s="14"/>
      <c r="AN57" s="17">
        <f t="shared" si="6"/>
        <v>860.46645708225</v>
      </c>
      <c r="AO57" s="15">
        <f t="shared" si="7"/>
        <v>354.54854801246944</v>
      </c>
      <c r="AQ57" s="35">
        <f t="shared" si="8"/>
        <v>0.41204226509270997</v>
      </c>
    </row>
    <row r="58" spans="2:43" s="3" customFormat="1" ht="12.75">
      <c r="B58" s="23">
        <f t="shared" si="17"/>
        <v>44</v>
      </c>
      <c r="C58" s="16">
        <f t="shared" si="18"/>
        <v>0</v>
      </c>
      <c r="D58" s="17">
        <f t="shared" si="19"/>
        <v>0</v>
      </c>
      <c r="E58" s="17">
        <f t="shared" si="20"/>
        <v>0</v>
      </c>
      <c r="F58" s="14"/>
      <c r="G58" s="17">
        <f t="shared" si="9"/>
        <v>250</v>
      </c>
      <c r="H58" s="14">
        <f t="shared" si="10"/>
        <v>200</v>
      </c>
      <c r="I58" s="14"/>
      <c r="J58" s="17">
        <f t="shared" si="0"/>
        <v>450</v>
      </c>
      <c r="K58" s="15">
        <f t="shared" si="1"/>
        <v>181.63495767352117</v>
      </c>
      <c r="M58" s="16">
        <f t="shared" si="21"/>
        <v>0</v>
      </c>
      <c r="N58" s="17">
        <f t="shared" si="22"/>
        <v>0</v>
      </c>
      <c r="O58" s="17">
        <f t="shared" si="23"/>
        <v>0</v>
      </c>
      <c r="P58" s="14"/>
      <c r="Q58" s="17">
        <f t="shared" si="11"/>
        <v>125</v>
      </c>
      <c r="R58" s="14">
        <f t="shared" si="12"/>
        <v>100</v>
      </c>
      <c r="S58" s="14"/>
      <c r="T58" s="17">
        <f t="shared" si="2"/>
        <v>225</v>
      </c>
      <c r="U58" s="15">
        <f t="shared" si="3"/>
        <v>90.81747883676059</v>
      </c>
      <c r="W58" s="16">
        <f t="shared" si="24"/>
        <v>0</v>
      </c>
      <c r="X58" s="17">
        <f t="shared" si="25"/>
        <v>0</v>
      </c>
      <c r="Y58" s="17">
        <f t="shared" si="26"/>
        <v>0</v>
      </c>
      <c r="Z58" s="14"/>
      <c r="AA58" s="17">
        <f t="shared" si="13"/>
        <v>125</v>
      </c>
      <c r="AB58" s="14">
        <f t="shared" si="14"/>
        <v>100</v>
      </c>
      <c r="AC58" s="14"/>
      <c r="AD58" s="17">
        <f t="shared" si="4"/>
        <v>225</v>
      </c>
      <c r="AE58" s="15">
        <f t="shared" si="5"/>
        <v>90.81747883676059</v>
      </c>
      <c r="AG58" s="16">
        <f t="shared" si="27"/>
        <v>0</v>
      </c>
      <c r="AH58" s="17">
        <f t="shared" si="28"/>
        <v>0</v>
      </c>
      <c r="AI58" s="17">
        <f t="shared" si="29"/>
        <v>0</v>
      </c>
      <c r="AJ58" s="14"/>
      <c r="AK58" s="17">
        <f t="shared" si="15"/>
        <v>125</v>
      </c>
      <c r="AL58" s="14">
        <f t="shared" si="16"/>
        <v>100</v>
      </c>
      <c r="AM58" s="14"/>
      <c r="AN58" s="17">
        <f t="shared" si="6"/>
        <v>225</v>
      </c>
      <c r="AO58" s="15">
        <f t="shared" si="7"/>
        <v>90.81747883676059</v>
      </c>
      <c r="AQ58" s="35">
        <f t="shared" si="8"/>
        <v>0.40363323927449146</v>
      </c>
    </row>
    <row r="59" spans="2:43" s="3" customFormat="1" ht="12.75">
      <c r="B59" s="23">
        <f t="shared" si="17"/>
        <v>45</v>
      </c>
      <c r="C59" s="16">
        <f t="shared" si="18"/>
        <v>0</v>
      </c>
      <c r="D59" s="17">
        <f t="shared" si="19"/>
        <v>0</v>
      </c>
      <c r="E59" s="17">
        <f t="shared" si="20"/>
        <v>0</v>
      </c>
      <c r="F59" s="14"/>
      <c r="G59" s="17">
        <f t="shared" si="9"/>
        <v>250</v>
      </c>
      <c r="H59" s="14">
        <f t="shared" si="10"/>
        <v>200</v>
      </c>
      <c r="I59" s="14"/>
      <c r="J59" s="17">
        <f t="shared" si="0"/>
        <v>450</v>
      </c>
      <c r="K59" s="15">
        <f t="shared" si="1"/>
        <v>177.92812180263294</v>
      </c>
      <c r="M59" s="16">
        <f t="shared" si="21"/>
        <v>0</v>
      </c>
      <c r="N59" s="17">
        <f t="shared" si="22"/>
        <v>0</v>
      </c>
      <c r="O59" s="17">
        <f t="shared" si="23"/>
        <v>0</v>
      </c>
      <c r="P59" s="14"/>
      <c r="Q59" s="17">
        <f t="shared" si="11"/>
        <v>125</v>
      </c>
      <c r="R59" s="14">
        <f t="shared" si="12"/>
        <v>100</v>
      </c>
      <c r="S59" s="14"/>
      <c r="T59" s="17">
        <f t="shared" si="2"/>
        <v>225</v>
      </c>
      <c r="U59" s="15">
        <f t="shared" si="3"/>
        <v>88.96406090131647</v>
      </c>
      <c r="W59" s="16">
        <f t="shared" si="24"/>
        <v>0</v>
      </c>
      <c r="X59" s="17">
        <f t="shared" si="25"/>
        <v>0</v>
      </c>
      <c r="Y59" s="17">
        <f t="shared" si="26"/>
        <v>0</v>
      </c>
      <c r="Z59" s="14"/>
      <c r="AA59" s="17">
        <f t="shared" si="13"/>
        <v>125</v>
      </c>
      <c r="AB59" s="14">
        <f t="shared" si="14"/>
        <v>100</v>
      </c>
      <c r="AC59" s="14"/>
      <c r="AD59" s="17">
        <f t="shared" si="4"/>
        <v>225</v>
      </c>
      <c r="AE59" s="15">
        <f t="shared" si="5"/>
        <v>88.96406090131647</v>
      </c>
      <c r="AG59" s="16">
        <f t="shared" si="27"/>
        <v>0</v>
      </c>
      <c r="AH59" s="17">
        <f t="shared" si="28"/>
        <v>0</v>
      </c>
      <c r="AI59" s="17">
        <f t="shared" si="29"/>
        <v>0</v>
      </c>
      <c r="AJ59" s="14"/>
      <c r="AK59" s="17">
        <f t="shared" si="15"/>
        <v>125</v>
      </c>
      <c r="AL59" s="14">
        <f t="shared" si="16"/>
        <v>100</v>
      </c>
      <c r="AM59" s="14"/>
      <c r="AN59" s="17">
        <f t="shared" si="6"/>
        <v>225</v>
      </c>
      <c r="AO59" s="15">
        <f t="shared" si="7"/>
        <v>88.96406090131647</v>
      </c>
      <c r="AQ59" s="35">
        <f t="shared" si="8"/>
        <v>0.39539582622807323</v>
      </c>
    </row>
    <row r="60" spans="2:43" s="3" customFormat="1" ht="12.75">
      <c r="B60" s="23">
        <f t="shared" si="17"/>
        <v>46</v>
      </c>
      <c r="C60" s="16">
        <f t="shared" si="18"/>
        <v>20589.1132094649</v>
      </c>
      <c r="D60" s="17">
        <f t="shared" si="19"/>
        <v>2287.6792454961</v>
      </c>
      <c r="E60" s="17">
        <f t="shared" si="20"/>
        <v>571.919811374025</v>
      </c>
      <c r="F60" s="14"/>
      <c r="G60" s="17">
        <f t="shared" si="9"/>
        <v>250</v>
      </c>
      <c r="H60" s="14">
        <f t="shared" si="10"/>
        <v>200</v>
      </c>
      <c r="I60" s="14"/>
      <c r="J60" s="17">
        <f t="shared" si="0"/>
        <v>1021.919811374025</v>
      </c>
      <c r="K60" s="15">
        <f t="shared" si="1"/>
        <v>395.8166479905987</v>
      </c>
      <c r="M60" s="16">
        <f t="shared" si="21"/>
        <v>20589.1132094649</v>
      </c>
      <c r="N60" s="17">
        <f t="shared" si="22"/>
        <v>2287.6792454961</v>
      </c>
      <c r="O60" s="17">
        <f t="shared" si="23"/>
        <v>571.919811374025</v>
      </c>
      <c r="P60" s="14"/>
      <c r="Q60" s="17">
        <f t="shared" si="11"/>
        <v>125</v>
      </c>
      <c r="R60" s="14">
        <f t="shared" si="12"/>
        <v>100</v>
      </c>
      <c r="S60" s="14"/>
      <c r="T60" s="17">
        <f t="shared" si="2"/>
        <v>796.919811374025</v>
      </c>
      <c r="U60" s="15">
        <f t="shared" si="3"/>
        <v>308.6681801689009</v>
      </c>
      <c r="W60" s="16">
        <f t="shared" si="24"/>
        <v>24706.935851357877</v>
      </c>
      <c r="X60" s="17">
        <f t="shared" si="25"/>
        <v>2745.21509459532</v>
      </c>
      <c r="Y60" s="17">
        <f t="shared" si="26"/>
        <v>686.30377364883</v>
      </c>
      <c r="Z60" s="14"/>
      <c r="AA60" s="17">
        <f t="shared" si="13"/>
        <v>125</v>
      </c>
      <c r="AB60" s="14">
        <f t="shared" si="14"/>
        <v>100</v>
      </c>
      <c r="AC60" s="14"/>
      <c r="AD60" s="17">
        <f t="shared" si="4"/>
        <v>911.30377364883</v>
      </c>
      <c r="AE60" s="15">
        <f t="shared" si="5"/>
        <v>352.9721226383415</v>
      </c>
      <c r="AG60" s="16">
        <f t="shared" si="27"/>
        <v>20589.1132094649</v>
      </c>
      <c r="AH60" s="17">
        <f t="shared" si="28"/>
        <v>2287.6792454961</v>
      </c>
      <c r="AI60" s="17">
        <f t="shared" si="29"/>
        <v>571.919811374025</v>
      </c>
      <c r="AJ60" s="14"/>
      <c r="AK60" s="17">
        <f t="shared" si="15"/>
        <v>125</v>
      </c>
      <c r="AL60" s="14">
        <f t="shared" si="16"/>
        <v>100</v>
      </c>
      <c r="AM60" s="14"/>
      <c r="AN60" s="17">
        <f t="shared" si="6"/>
        <v>796.919811374025</v>
      </c>
      <c r="AO60" s="15">
        <f t="shared" si="7"/>
        <v>308.6681801689009</v>
      </c>
      <c r="AQ60" s="35">
        <f t="shared" si="8"/>
        <v>0.3873265236519902</v>
      </c>
    </row>
    <row r="61" spans="2:43" s="3" customFormat="1" ht="12.75">
      <c r="B61" s="23">
        <f t="shared" si="17"/>
        <v>47</v>
      </c>
      <c r="C61" s="16">
        <f t="shared" si="18"/>
        <v>0</v>
      </c>
      <c r="D61" s="17">
        <f t="shared" si="19"/>
        <v>0</v>
      </c>
      <c r="E61" s="17">
        <f t="shared" si="20"/>
        <v>0</v>
      </c>
      <c r="F61" s="14"/>
      <c r="G61" s="17">
        <f t="shared" si="9"/>
        <v>250</v>
      </c>
      <c r="H61" s="14">
        <f t="shared" si="10"/>
        <v>200</v>
      </c>
      <c r="I61" s="14"/>
      <c r="J61" s="17">
        <f t="shared" si="0"/>
        <v>450</v>
      </c>
      <c r="K61" s="15">
        <f t="shared" si="1"/>
        <v>170.73985532414267</v>
      </c>
      <c r="M61" s="16">
        <f t="shared" si="21"/>
        <v>0</v>
      </c>
      <c r="N61" s="17">
        <f t="shared" si="22"/>
        <v>0</v>
      </c>
      <c r="O61" s="17">
        <f t="shared" si="23"/>
        <v>0</v>
      </c>
      <c r="P61" s="14"/>
      <c r="Q61" s="17">
        <f t="shared" si="11"/>
        <v>125</v>
      </c>
      <c r="R61" s="14">
        <f t="shared" si="12"/>
        <v>100</v>
      </c>
      <c r="S61" s="14"/>
      <c r="T61" s="17">
        <f t="shared" si="2"/>
        <v>225</v>
      </c>
      <c r="U61" s="15">
        <f t="shared" si="3"/>
        <v>85.36992766207133</v>
      </c>
      <c r="W61" s="16">
        <f t="shared" si="24"/>
        <v>0</v>
      </c>
      <c r="X61" s="17">
        <f t="shared" si="25"/>
        <v>0</v>
      </c>
      <c r="Y61" s="17">
        <f t="shared" si="26"/>
        <v>0</v>
      </c>
      <c r="Z61" s="14"/>
      <c r="AA61" s="17">
        <f t="shared" si="13"/>
        <v>125</v>
      </c>
      <c r="AB61" s="14">
        <f t="shared" si="14"/>
        <v>100</v>
      </c>
      <c r="AC61" s="14"/>
      <c r="AD61" s="17">
        <f t="shared" si="4"/>
        <v>225</v>
      </c>
      <c r="AE61" s="15">
        <f t="shared" si="5"/>
        <v>85.36992766207133</v>
      </c>
      <c r="AG61" s="16">
        <f t="shared" si="27"/>
        <v>0</v>
      </c>
      <c r="AH61" s="17">
        <f t="shared" si="28"/>
        <v>0</v>
      </c>
      <c r="AI61" s="17">
        <f t="shared" si="29"/>
        <v>0</v>
      </c>
      <c r="AJ61" s="14"/>
      <c r="AK61" s="17">
        <f t="shared" si="15"/>
        <v>125</v>
      </c>
      <c r="AL61" s="14">
        <f t="shared" si="16"/>
        <v>100</v>
      </c>
      <c r="AM61" s="14"/>
      <c r="AN61" s="17">
        <f t="shared" si="6"/>
        <v>225</v>
      </c>
      <c r="AO61" s="15">
        <f t="shared" si="7"/>
        <v>85.36992766207133</v>
      </c>
      <c r="AQ61" s="35">
        <f t="shared" si="8"/>
        <v>0.379421900720317</v>
      </c>
    </row>
    <row r="62" spans="2:43" s="3" customFormat="1" ht="12.75">
      <c r="B62" s="23">
        <f t="shared" si="17"/>
        <v>48</v>
      </c>
      <c r="C62" s="16">
        <f t="shared" si="18"/>
        <v>0</v>
      </c>
      <c r="D62" s="17">
        <f t="shared" si="19"/>
        <v>0</v>
      </c>
      <c r="E62" s="17">
        <f t="shared" si="20"/>
        <v>0</v>
      </c>
      <c r="F62" s="14"/>
      <c r="G62" s="17">
        <f t="shared" si="9"/>
        <v>250</v>
      </c>
      <c r="H62" s="14">
        <f t="shared" si="10"/>
        <v>200</v>
      </c>
      <c r="I62" s="14"/>
      <c r="J62" s="17">
        <f t="shared" si="0"/>
        <v>450</v>
      </c>
      <c r="K62" s="15">
        <f t="shared" si="1"/>
        <v>167.25536848079284</v>
      </c>
      <c r="M62" s="16">
        <f t="shared" si="21"/>
        <v>0</v>
      </c>
      <c r="N62" s="17">
        <f t="shared" si="22"/>
        <v>0</v>
      </c>
      <c r="O62" s="17">
        <f t="shared" si="23"/>
        <v>0</v>
      </c>
      <c r="P62" s="14"/>
      <c r="Q62" s="17">
        <f t="shared" si="11"/>
        <v>125</v>
      </c>
      <c r="R62" s="14">
        <f t="shared" si="12"/>
        <v>100</v>
      </c>
      <c r="S62" s="14"/>
      <c r="T62" s="17">
        <f t="shared" si="2"/>
        <v>225</v>
      </c>
      <c r="U62" s="15">
        <f t="shared" si="3"/>
        <v>83.62768424039642</v>
      </c>
      <c r="W62" s="16">
        <f t="shared" si="24"/>
        <v>0</v>
      </c>
      <c r="X62" s="17">
        <f t="shared" si="25"/>
        <v>0</v>
      </c>
      <c r="Y62" s="17">
        <f t="shared" si="26"/>
        <v>0</v>
      </c>
      <c r="Z62" s="14"/>
      <c r="AA62" s="17">
        <f t="shared" si="13"/>
        <v>125</v>
      </c>
      <c r="AB62" s="14">
        <f t="shared" si="14"/>
        <v>100</v>
      </c>
      <c r="AC62" s="14"/>
      <c r="AD62" s="17">
        <f t="shared" si="4"/>
        <v>225</v>
      </c>
      <c r="AE62" s="15">
        <f t="shared" si="5"/>
        <v>83.62768424039642</v>
      </c>
      <c r="AG62" s="16">
        <f t="shared" si="27"/>
        <v>0</v>
      </c>
      <c r="AH62" s="17">
        <f t="shared" si="28"/>
        <v>0</v>
      </c>
      <c r="AI62" s="17">
        <f t="shared" si="29"/>
        <v>0</v>
      </c>
      <c r="AJ62" s="14"/>
      <c r="AK62" s="17">
        <f t="shared" si="15"/>
        <v>125</v>
      </c>
      <c r="AL62" s="14">
        <f t="shared" si="16"/>
        <v>100</v>
      </c>
      <c r="AM62" s="14"/>
      <c r="AN62" s="17">
        <f t="shared" si="6"/>
        <v>225</v>
      </c>
      <c r="AO62" s="15">
        <f t="shared" si="7"/>
        <v>83.62768424039642</v>
      </c>
      <c r="AQ62" s="35">
        <f t="shared" si="8"/>
        <v>0.37167859662398406</v>
      </c>
    </row>
    <row r="63" spans="2:43" s="3" customFormat="1" ht="12.75">
      <c r="B63" s="23">
        <f t="shared" si="17"/>
        <v>49</v>
      </c>
      <c r="C63" s="16">
        <f t="shared" si="18"/>
        <v>18530.20188851841</v>
      </c>
      <c r="D63" s="17">
        <f t="shared" si="19"/>
        <v>2058.91132094649</v>
      </c>
      <c r="E63" s="17">
        <f t="shared" si="20"/>
        <v>514.7278302366225</v>
      </c>
      <c r="F63" s="14"/>
      <c r="G63" s="17">
        <f t="shared" si="9"/>
        <v>250</v>
      </c>
      <c r="H63" s="14">
        <f t="shared" si="10"/>
        <v>200</v>
      </c>
      <c r="I63" s="14"/>
      <c r="J63" s="17">
        <f t="shared" si="0"/>
        <v>964.7278302366225</v>
      </c>
      <c r="K63" s="15">
        <f t="shared" si="1"/>
        <v>351.2509577793786</v>
      </c>
      <c r="M63" s="16">
        <f t="shared" si="21"/>
        <v>18530.20188851841</v>
      </c>
      <c r="N63" s="17">
        <f t="shared" si="22"/>
        <v>2058.91132094649</v>
      </c>
      <c r="O63" s="17">
        <f t="shared" si="23"/>
        <v>514.7278302366225</v>
      </c>
      <c r="P63" s="14"/>
      <c r="Q63" s="17">
        <f t="shared" si="11"/>
        <v>125</v>
      </c>
      <c r="R63" s="14">
        <f t="shared" si="12"/>
        <v>100</v>
      </c>
      <c r="S63" s="14"/>
      <c r="T63" s="17">
        <f t="shared" si="2"/>
        <v>739.7278302366225</v>
      </c>
      <c r="U63" s="15">
        <f t="shared" si="3"/>
        <v>269.3299609724597</v>
      </c>
      <c r="W63" s="16">
        <f t="shared" si="24"/>
        <v>22236.24226622209</v>
      </c>
      <c r="X63" s="17">
        <f t="shared" si="25"/>
        <v>2470.693585135788</v>
      </c>
      <c r="Y63" s="17">
        <f t="shared" si="26"/>
        <v>617.673396283947</v>
      </c>
      <c r="Z63" s="14"/>
      <c r="AA63" s="17">
        <f t="shared" si="13"/>
        <v>125</v>
      </c>
      <c r="AB63" s="14">
        <f t="shared" si="14"/>
        <v>100</v>
      </c>
      <c r="AC63" s="14"/>
      <c r="AD63" s="17">
        <f t="shared" si="4"/>
        <v>842.673396283947</v>
      </c>
      <c r="AE63" s="15">
        <f t="shared" si="5"/>
        <v>306.81175380556783</v>
      </c>
      <c r="AG63" s="16">
        <f t="shared" si="27"/>
        <v>18530.20188851841</v>
      </c>
      <c r="AH63" s="17">
        <f t="shared" si="28"/>
        <v>2058.91132094649</v>
      </c>
      <c r="AI63" s="17">
        <f t="shared" si="29"/>
        <v>514.7278302366225</v>
      </c>
      <c r="AJ63" s="14"/>
      <c r="AK63" s="17">
        <f t="shared" si="15"/>
        <v>125</v>
      </c>
      <c r="AL63" s="14">
        <f t="shared" si="16"/>
        <v>100</v>
      </c>
      <c r="AM63" s="14"/>
      <c r="AN63" s="17">
        <f t="shared" si="6"/>
        <v>739.7278302366225</v>
      </c>
      <c r="AO63" s="15">
        <f t="shared" si="7"/>
        <v>269.3299609724597</v>
      </c>
      <c r="AQ63" s="35">
        <f t="shared" si="8"/>
        <v>0.36409331914186194</v>
      </c>
    </row>
    <row r="64" spans="2:43" s="3" customFormat="1" ht="12.75">
      <c r="B64" s="23">
        <f t="shared" si="17"/>
        <v>50</v>
      </c>
      <c r="C64" s="16">
        <f t="shared" si="18"/>
        <v>0</v>
      </c>
      <c r="D64" s="17">
        <f t="shared" si="19"/>
        <v>0</v>
      </c>
      <c r="E64" s="17">
        <f t="shared" si="20"/>
        <v>0</v>
      </c>
      <c r="F64" s="14"/>
      <c r="G64" s="17">
        <f t="shared" si="9"/>
        <v>250</v>
      </c>
      <c r="H64" s="14">
        <f t="shared" si="10"/>
        <v>200</v>
      </c>
      <c r="I64" s="14"/>
      <c r="J64" s="17">
        <f t="shared" si="0"/>
        <v>450</v>
      </c>
      <c r="K64" s="15">
        <f t="shared" si="1"/>
        <v>160.49827945845345</v>
      </c>
      <c r="M64" s="16">
        <f t="shared" si="21"/>
        <v>0</v>
      </c>
      <c r="N64" s="17">
        <f t="shared" si="22"/>
        <v>0</v>
      </c>
      <c r="O64" s="17">
        <f t="shared" si="23"/>
        <v>0</v>
      </c>
      <c r="P64" s="14"/>
      <c r="Q64" s="17">
        <f t="shared" si="11"/>
        <v>125</v>
      </c>
      <c r="R64" s="14">
        <f t="shared" si="12"/>
        <v>100</v>
      </c>
      <c r="S64" s="14"/>
      <c r="T64" s="17">
        <f t="shared" si="2"/>
        <v>225</v>
      </c>
      <c r="U64" s="15">
        <f t="shared" si="3"/>
        <v>80.24913972922673</v>
      </c>
      <c r="W64" s="16">
        <f t="shared" si="24"/>
        <v>0</v>
      </c>
      <c r="X64" s="17">
        <f t="shared" si="25"/>
        <v>0</v>
      </c>
      <c r="Y64" s="17">
        <f t="shared" si="26"/>
        <v>0</v>
      </c>
      <c r="Z64" s="14"/>
      <c r="AA64" s="17">
        <f t="shared" si="13"/>
        <v>125</v>
      </c>
      <c r="AB64" s="14">
        <f t="shared" si="14"/>
        <v>100</v>
      </c>
      <c r="AC64" s="14"/>
      <c r="AD64" s="17">
        <f t="shared" si="4"/>
        <v>225</v>
      </c>
      <c r="AE64" s="15">
        <f t="shared" si="5"/>
        <v>80.24913972922673</v>
      </c>
      <c r="AG64" s="16">
        <f t="shared" si="27"/>
        <v>0</v>
      </c>
      <c r="AH64" s="17">
        <f t="shared" si="28"/>
        <v>0</v>
      </c>
      <c r="AI64" s="17">
        <f t="shared" si="29"/>
        <v>0</v>
      </c>
      <c r="AJ64" s="14"/>
      <c r="AK64" s="17">
        <f t="shared" si="15"/>
        <v>125</v>
      </c>
      <c r="AL64" s="14">
        <f t="shared" si="16"/>
        <v>100</v>
      </c>
      <c r="AM64" s="14"/>
      <c r="AN64" s="17">
        <f t="shared" si="6"/>
        <v>225</v>
      </c>
      <c r="AO64" s="15">
        <f t="shared" si="7"/>
        <v>80.24913972922673</v>
      </c>
      <c r="AQ64" s="35">
        <f t="shared" si="8"/>
        <v>0.35666284324100767</v>
      </c>
    </row>
    <row r="65" spans="2:43" s="3" customFormat="1" ht="12.75">
      <c r="B65" s="23">
        <f t="shared" si="17"/>
        <v>51</v>
      </c>
      <c r="C65" s="16">
        <f t="shared" si="18"/>
        <v>0</v>
      </c>
      <c r="D65" s="17">
        <f t="shared" si="19"/>
        <v>0</v>
      </c>
      <c r="E65" s="17">
        <f t="shared" si="20"/>
        <v>0</v>
      </c>
      <c r="F65" s="14"/>
      <c r="G65" s="17">
        <f t="shared" si="9"/>
        <v>250</v>
      </c>
      <c r="H65" s="14">
        <f t="shared" si="10"/>
        <v>200</v>
      </c>
      <c r="I65" s="14"/>
      <c r="J65" s="17">
        <f t="shared" si="0"/>
        <v>450</v>
      </c>
      <c r="K65" s="15">
        <f t="shared" si="1"/>
        <v>157.22280436746462</v>
      </c>
      <c r="M65" s="16">
        <f t="shared" si="21"/>
        <v>0</v>
      </c>
      <c r="N65" s="17">
        <f t="shared" si="22"/>
        <v>0</v>
      </c>
      <c r="O65" s="17">
        <f t="shared" si="23"/>
        <v>0</v>
      </c>
      <c r="P65" s="14"/>
      <c r="Q65" s="17">
        <f t="shared" si="11"/>
        <v>125</v>
      </c>
      <c r="R65" s="14">
        <f t="shared" si="12"/>
        <v>100</v>
      </c>
      <c r="S65" s="14"/>
      <c r="T65" s="17">
        <f t="shared" si="2"/>
        <v>225</v>
      </c>
      <c r="U65" s="15">
        <f>T65*AQ65</f>
        <v>78.61140218373231</v>
      </c>
      <c r="W65" s="16">
        <f t="shared" si="24"/>
        <v>0</v>
      </c>
      <c r="X65" s="17">
        <f t="shared" si="25"/>
        <v>0</v>
      </c>
      <c r="Y65" s="17">
        <f t="shared" si="26"/>
        <v>0</v>
      </c>
      <c r="Z65" s="14"/>
      <c r="AA65" s="17">
        <f t="shared" si="13"/>
        <v>125</v>
      </c>
      <c r="AB65" s="14">
        <f t="shared" si="14"/>
        <v>100</v>
      </c>
      <c r="AC65" s="14"/>
      <c r="AD65" s="17">
        <f t="shared" si="4"/>
        <v>225</v>
      </c>
      <c r="AE65" s="15">
        <f t="shared" si="5"/>
        <v>78.61140218373231</v>
      </c>
      <c r="AG65" s="16">
        <f t="shared" si="27"/>
        <v>0</v>
      </c>
      <c r="AH65" s="17">
        <f t="shared" si="28"/>
        <v>0</v>
      </c>
      <c r="AI65" s="17">
        <f t="shared" si="29"/>
        <v>0</v>
      </c>
      <c r="AJ65" s="14"/>
      <c r="AK65" s="17">
        <f t="shared" si="15"/>
        <v>125</v>
      </c>
      <c r="AL65" s="14">
        <f t="shared" si="16"/>
        <v>100</v>
      </c>
      <c r="AM65" s="14"/>
      <c r="AN65" s="17">
        <f t="shared" si="6"/>
        <v>225</v>
      </c>
      <c r="AO65" s="15">
        <f t="shared" si="7"/>
        <v>78.61140218373231</v>
      </c>
      <c r="AQ65" s="35">
        <f t="shared" si="8"/>
        <v>0.34938400970547695</v>
      </c>
    </row>
    <row r="66" spans="2:43" s="3" customFormat="1" ht="12.75">
      <c r="B66" s="23">
        <f t="shared" si="17"/>
        <v>52</v>
      </c>
      <c r="C66" s="16">
        <f t="shared" si="18"/>
        <v>16677.18169966657</v>
      </c>
      <c r="D66" s="17">
        <f t="shared" si="19"/>
        <v>1853.0201888518413</v>
      </c>
      <c r="E66" s="17">
        <f t="shared" si="20"/>
        <v>463.25504721296033</v>
      </c>
      <c r="F66" s="14"/>
      <c r="G66" s="17">
        <f t="shared" si="9"/>
        <v>250</v>
      </c>
      <c r="H66" s="14">
        <f t="shared" si="10"/>
        <v>200</v>
      </c>
      <c r="I66" s="14"/>
      <c r="J66" s="17">
        <f t="shared" si="0"/>
        <v>913.2550472129603</v>
      </c>
      <c r="K66" s="15">
        <f t="shared" si="1"/>
        <v>312.56494068149755</v>
      </c>
      <c r="M66" s="16">
        <f t="shared" si="21"/>
        <v>16677.18169966657</v>
      </c>
      <c r="N66" s="17">
        <f t="shared" si="22"/>
        <v>1853.0201888518413</v>
      </c>
      <c r="O66" s="17">
        <f t="shared" si="23"/>
        <v>463.25504721296033</v>
      </c>
      <c r="P66" s="14"/>
      <c r="Q66" s="17">
        <f t="shared" si="11"/>
        <v>125</v>
      </c>
      <c r="R66" s="14">
        <f t="shared" si="12"/>
        <v>100</v>
      </c>
      <c r="S66" s="14"/>
      <c r="T66" s="17">
        <f t="shared" si="2"/>
        <v>688.2550472129603</v>
      </c>
      <c r="U66" s="15">
        <f t="shared" si="3"/>
        <v>235.5578528280455</v>
      </c>
      <c r="W66" s="16">
        <f t="shared" si="24"/>
        <v>20012.61803959988</v>
      </c>
      <c r="X66" s="17">
        <f t="shared" si="25"/>
        <v>2223.624226622209</v>
      </c>
      <c r="Y66" s="17">
        <f t="shared" si="26"/>
        <v>555.9060566555522</v>
      </c>
      <c r="Z66" s="14"/>
      <c r="AA66" s="17">
        <f t="shared" si="13"/>
        <v>125</v>
      </c>
      <c r="AB66" s="14">
        <f t="shared" si="14"/>
        <v>100</v>
      </c>
      <c r="AC66" s="14"/>
      <c r="AD66" s="17">
        <f t="shared" si="4"/>
        <v>780.9060566555522</v>
      </c>
      <c r="AE66" s="15">
        <f t="shared" si="5"/>
        <v>267.26800582296414</v>
      </c>
      <c r="AG66" s="16">
        <f t="shared" si="27"/>
        <v>16677.18169966657</v>
      </c>
      <c r="AH66" s="17">
        <f t="shared" si="28"/>
        <v>1853.0201888518413</v>
      </c>
      <c r="AI66" s="17">
        <f t="shared" si="29"/>
        <v>463.25504721296033</v>
      </c>
      <c r="AJ66" s="14"/>
      <c r="AK66" s="17">
        <f t="shared" si="15"/>
        <v>125</v>
      </c>
      <c r="AL66" s="14">
        <f t="shared" si="16"/>
        <v>100</v>
      </c>
      <c r="AM66" s="14"/>
      <c r="AN66" s="17">
        <f t="shared" si="6"/>
        <v>688.2550472129603</v>
      </c>
      <c r="AO66" s="15">
        <f t="shared" si="7"/>
        <v>235.5578528280455</v>
      </c>
      <c r="AQ66" s="35">
        <f t="shared" si="8"/>
        <v>0.3422537237931203</v>
      </c>
    </row>
    <row r="67" spans="2:43" s="3" customFormat="1" ht="12.75">
      <c r="B67" s="23">
        <f t="shared" si="17"/>
        <v>53</v>
      </c>
      <c r="C67" s="16">
        <f t="shared" si="18"/>
        <v>0</v>
      </c>
      <c r="D67" s="17">
        <f t="shared" si="19"/>
        <v>0</v>
      </c>
      <c r="E67" s="17">
        <f t="shared" si="20"/>
        <v>0</v>
      </c>
      <c r="F67" s="14"/>
      <c r="G67" s="17">
        <f t="shared" si="9"/>
        <v>250</v>
      </c>
      <c r="H67" s="14">
        <f t="shared" si="10"/>
        <v>200</v>
      </c>
      <c r="I67" s="14"/>
      <c r="J67" s="17">
        <f t="shared" si="0"/>
        <v>450</v>
      </c>
      <c r="K67" s="15">
        <f t="shared" si="1"/>
        <v>150.87102926390608</v>
      </c>
      <c r="M67" s="16">
        <f t="shared" si="21"/>
        <v>0</v>
      </c>
      <c r="N67" s="17">
        <f t="shared" si="22"/>
        <v>0</v>
      </c>
      <c r="O67" s="17">
        <f t="shared" si="23"/>
        <v>0</v>
      </c>
      <c r="P67" s="14"/>
      <c r="Q67" s="17">
        <f t="shared" si="11"/>
        <v>125</v>
      </c>
      <c r="R67" s="14">
        <f t="shared" si="12"/>
        <v>100</v>
      </c>
      <c r="S67" s="14"/>
      <c r="T67" s="17">
        <f t="shared" si="2"/>
        <v>225</v>
      </c>
      <c r="U67" s="15">
        <f t="shared" si="3"/>
        <v>75.43551463195304</v>
      </c>
      <c r="W67" s="16">
        <f t="shared" si="24"/>
        <v>0</v>
      </c>
      <c r="X67" s="17">
        <f t="shared" si="25"/>
        <v>0</v>
      </c>
      <c r="Y67" s="17">
        <f t="shared" si="26"/>
        <v>0</v>
      </c>
      <c r="Z67" s="14"/>
      <c r="AA67" s="17">
        <f t="shared" si="13"/>
        <v>125</v>
      </c>
      <c r="AB67" s="14">
        <f t="shared" si="14"/>
        <v>100</v>
      </c>
      <c r="AC67" s="14"/>
      <c r="AD67" s="17">
        <f t="shared" si="4"/>
        <v>225</v>
      </c>
      <c r="AE67" s="15">
        <f t="shared" si="5"/>
        <v>75.43551463195304</v>
      </c>
      <c r="AG67" s="16">
        <f t="shared" si="27"/>
        <v>0</v>
      </c>
      <c r="AH67" s="17">
        <f t="shared" si="28"/>
        <v>0</v>
      </c>
      <c r="AI67" s="17">
        <f t="shared" si="29"/>
        <v>0</v>
      </c>
      <c r="AJ67" s="14"/>
      <c r="AK67" s="17">
        <f t="shared" si="15"/>
        <v>125</v>
      </c>
      <c r="AL67" s="14">
        <f t="shared" si="16"/>
        <v>100</v>
      </c>
      <c r="AM67" s="14"/>
      <c r="AN67" s="17">
        <f t="shared" si="6"/>
        <v>225</v>
      </c>
      <c r="AO67" s="15">
        <f t="shared" si="7"/>
        <v>75.43551463195304</v>
      </c>
      <c r="AQ67" s="35">
        <f t="shared" si="8"/>
        <v>0.3352689539197913</v>
      </c>
    </row>
    <row r="68" spans="2:43" s="3" customFormat="1" ht="12.75">
      <c r="B68" s="23">
        <f t="shared" si="17"/>
        <v>54</v>
      </c>
      <c r="C68" s="16">
        <f t="shared" si="18"/>
        <v>0</v>
      </c>
      <c r="D68" s="17">
        <f t="shared" si="19"/>
        <v>0</v>
      </c>
      <c r="E68" s="17">
        <f t="shared" si="20"/>
        <v>0</v>
      </c>
      <c r="F68" s="14"/>
      <c r="G68" s="17">
        <f t="shared" si="9"/>
        <v>250</v>
      </c>
      <c r="H68" s="14">
        <f t="shared" si="10"/>
        <v>200</v>
      </c>
      <c r="I68" s="14"/>
      <c r="J68" s="17">
        <f t="shared" si="0"/>
        <v>450</v>
      </c>
      <c r="K68" s="15">
        <f t="shared" si="1"/>
        <v>147.79202866668354</v>
      </c>
      <c r="M68" s="16">
        <f t="shared" si="21"/>
        <v>0</v>
      </c>
      <c r="N68" s="17">
        <f t="shared" si="22"/>
        <v>0</v>
      </c>
      <c r="O68" s="17">
        <f t="shared" si="23"/>
        <v>0</v>
      </c>
      <c r="P68" s="14"/>
      <c r="Q68" s="17">
        <f t="shared" si="11"/>
        <v>125</v>
      </c>
      <c r="R68" s="14">
        <f t="shared" si="12"/>
        <v>100</v>
      </c>
      <c r="S68" s="14"/>
      <c r="T68" s="17">
        <f t="shared" si="2"/>
        <v>225</v>
      </c>
      <c r="U68" s="15">
        <f t="shared" si="3"/>
        <v>73.89601433334177</v>
      </c>
      <c r="W68" s="16">
        <f t="shared" si="24"/>
        <v>0</v>
      </c>
      <c r="X68" s="17">
        <f t="shared" si="25"/>
        <v>0</v>
      </c>
      <c r="Y68" s="17">
        <f t="shared" si="26"/>
        <v>0</v>
      </c>
      <c r="Z68" s="14"/>
      <c r="AA68" s="17">
        <f t="shared" si="13"/>
        <v>125</v>
      </c>
      <c r="AB68" s="14">
        <f t="shared" si="14"/>
        <v>100</v>
      </c>
      <c r="AC68" s="14"/>
      <c r="AD68" s="17">
        <f t="shared" si="4"/>
        <v>225</v>
      </c>
      <c r="AE68" s="15">
        <f t="shared" si="5"/>
        <v>73.89601433334177</v>
      </c>
      <c r="AG68" s="16">
        <f t="shared" si="27"/>
        <v>0</v>
      </c>
      <c r="AH68" s="17">
        <f t="shared" si="28"/>
        <v>0</v>
      </c>
      <c r="AI68" s="17">
        <f t="shared" si="29"/>
        <v>0</v>
      </c>
      <c r="AJ68" s="14"/>
      <c r="AK68" s="17">
        <f t="shared" si="15"/>
        <v>125</v>
      </c>
      <c r="AL68" s="14">
        <f t="shared" si="16"/>
        <v>100</v>
      </c>
      <c r="AM68" s="14"/>
      <c r="AN68" s="17">
        <f t="shared" si="6"/>
        <v>225</v>
      </c>
      <c r="AO68" s="15">
        <f t="shared" si="7"/>
        <v>73.89601433334177</v>
      </c>
      <c r="AQ68" s="35">
        <f t="shared" si="8"/>
        <v>0.32842673037040787</v>
      </c>
    </row>
    <row r="69" spans="2:43" s="3" customFormat="1" ht="12.75">
      <c r="B69" s="23">
        <f t="shared" si="17"/>
        <v>55</v>
      </c>
      <c r="C69" s="16">
        <f t="shared" si="18"/>
        <v>15009.463529699911</v>
      </c>
      <c r="D69" s="17">
        <f t="shared" si="19"/>
        <v>1667.7181699666571</v>
      </c>
      <c r="E69" s="17">
        <f t="shared" si="20"/>
        <v>416.9295424916643</v>
      </c>
      <c r="F69" s="14"/>
      <c r="G69" s="17">
        <f t="shared" si="9"/>
        <v>250</v>
      </c>
      <c r="H69" s="14">
        <f t="shared" si="10"/>
        <v>200</v>
      </c>
      <c r="I69" s="14"/>
      <c r="J69" s="17">
        <f t="shared" si="0"/>
        <v>866.9295424916643</v>
      </c>
      <c r="K69" s="15">
        <f t="shared" si="1"/>
        <v>278.91216499792745</v>
      </c>
      <c r="M69" s="16">
        <f t="shared" si="21"/>
        <v>15009.463529699911</v>
      </c>
      <c r="N69" s="17">
        <f t="shared" si="22"/>
        <v>1667.7181699666571</v>
      </c>
      <c r="O69" s="17">
        <f t="shared" si="23"/>
        <v>416.9295424916643</v>
      </c>
      <c r="P69" s="14"/>
      <c r="Q69" s="17">
        <f t="shared" si="11"/>
        <v>125</v>
      </c>
      <c r="R69" s="14">
        <f t="shared" si="12"/>
        <v>100</v>
      </c>
      <c r="S69" s="14"/>
      <c r="T69" s="17">
        <f t="shared" si="2"/>
        <v>641.9295424916643</v>
      </c>
      <c r="U69" s="15">
        <f t="shared" si="3"/>
        <v>206.5242325897559</v>
      </c>
      <c r="W69" s="16">
        <f t="shared" si="24"/>
        <v>18011.356235639894</v>
      </c>
      <c r="X69" s="17">
        <f t="shared" si="25"/>
        <v>2001.2618039599884</v>
      </c>
      <c r="Y69" s="17">
        <f t="shared" si="26"/>
        <v>500.3154509899971</v>
      </c>
      <c r="Z69" s="14"/>
      <c r="AA69" s="17">
        <f t="shared" si="13"/>
        <v>125</v>
      </c>
      <c r="AB69" s="14">
        <f t="shared" si="14"/>
        <v>100</v>
      </c>
      <c r="AC69" s="14"/>
      <c r="AD69" s="17">
        <f t="shared" si="4"/>
        <v>725.3154509899971</v>
      </c>
      <c r="AE69" s="15">
        <f t="shared" si="5"/>
        <v>233.35149262607277</v>
      </c>
      <c r="AG69" s="16">
        <f t="shared" si="27"/>
        <v>15009.463529699911</v>
      </c>
      <c r="AH69" s="17">
        <f t="shared" si="28"/>
        <v>1667.7181699666571</v>
      </c>
      <c r="AI69" s="17">
        <f t="shared" si="29"/>
        <v>416.9295424916643</v>
      </c>
      <c r="AJ69" s="14"/>
      <c r="AK69" s="17">
        <f t="shared" si="15"/>
        <v>125</v>
      </c>
      <c r="AL69" s="14">
        <f t="shared" si="16"/>
        <v>100</v>
      </c>
      <c r="AM69" s="14"/>
      <c r="AN69" s="17">
        <f t="shared" si="6"/>
        <v>641.9295424916643</v>
      </c>
      <c r="AO69" s="15">
        <f t="shared" si="7"/>
        <v>206.5242325897559</v>
      </c>
      <c r="AQ69" s="35">
        <f t="shared" si="8"/>
        <v>0.321724144036318</v>
      </c>
    </row>
    <row r="70" spans="2:43" s="3" customFormat="1" ht="12.75">
      <c r="B70" s="23">
        <f t="shared" si="17"/>
        <v>56</v>
      </c>
      <c r="C70" s="16">
        <f t="shared" si="18"/>
        <v>0</v>
      </c>
      <c r="D70" s="17">
        <f t="shared" si="19"/>
        <v>0</v>
      </c>
      <c r="E70" s="17">
        <f t="shared" si="20"/>
        <v>0</v>
      </c>
      <c r="F70" s="14"/>
      <c r="G70" s="17">
        <f t="shared" si="9"/>
        <v>250</v>
      </c>
      <c r="H70" s="14">
        <f t="shared" si="10"/>
        <v>200</v>
      </c>
      <c r="I70" s="14"/>
      <c r="J70" s="17">
        <f t="shared" si="0"/>
        <v>450</v>
      </c>
      <c r="K70" s="15">
        <f t="shared" si="1"/>
        <v>141.8212553302953</v>
      </c>
      <c r="M70" s="16">
        <f t="shared" si="21"/>
        <v>0</v>
      </c>
      <c r="N70" s="17">
        <f t="shared" si="22"/>
        <v>0</v>
      </c>
      <c r="O70" s="17">
        <f t="shared" si="23"/>
        <v>0</v>
      </c>
      <c r="P70" s="14"/>
      <c r="Q70" s="17">
        <f t="shared" si="11"/>
        <v>125</v>
      </c>
      <c r="R70" s="14">
        <f t="shared" si="12"/>
        <v>100</v>
      </c>
      <c r="S70" s="14"/>
      <c r="T70" s="17">
        <f t="shared" si="2"/>
        <v>225</v>
      </c>
      <c r="U70" s="15">
        <f t="shared" si="3"/>
        <v>70.91062766514764</v>
      </c>
      <c r="W70" s="16">
        <f t="shared" si="24"/>
        <v>0</v>
      </c>
      <c r="X70" s="17">
        <f t="shared" si="25"/>
        <v>0</v>
      </c>
      <c r="Y70" s="17">
        <f t="shared" si="26"/>
        <v>0</v>
      </c>
      <c r="Z70" s="14"/>
      <c r="AA70" s="17">
        <f t="shared" si="13"/>
        <v>125</v>
      </c>
      <c r="AB70" s="14">
        <f t="shared" si="14"/>
        <v>100</v>
      </c>
      <c r="AC70" s="14"/>
      <c r="AD70" s="17">
        <f t="shared" si="4"/>
        <v>225</v>
      </c>
      <c r="AE70" s="15">
        <f t="shared" si="5"/>
        <v>70.91062766514764</v>
      </c>
      <c r="AG70" s="16">
        <f t="shared" si="27"/>
        <v>0</v>
      </c>
      <c r="AH70" s="17">
        <f t="shared" si="28"/>
        <v>0</v>
      </c>
      <c r="AI70" s="17">
        <f t="shared" si="29"/>
        <v>0</v>
      </c>
      <c r="AJ70" s="14"/>
      <c r="AK70" s="17">
        <f t="shared" si="15"/>
        <v>125</v>
      </c>
      <c r="AL70" s="14">
        <f t="shared" si="16"/>
        <v>100</v>
      </c>
      <c r="AM70" s="14"/>
      <c r="AN70" s="17">
        <f t="shared" si="6"/>
        <v>225</v>
      </c>
      <c r="AO70" s="15">
        <f t="shared" si="7"/>
        <v>70.91062766514764</v>
      </c>
      <c r="AQ70" s="35">
        <f t="shared" si="8"/>
        <v>0.31515834517843394</v>
      </c>
    </row>
    <row r="71" spans="2:43" s="3" customFormat="1" ht="12.75">
      <c r="B71" s="23">
        <f t="shared" si="17"/>
        <v>57</v>
      </c>
      <c r="C71" s="16">
        <f t="shared" si="18"/>
        <v>0</v>
      </c>
      <c r="D71" s="17">
        <f t="shared" si="19"/>
        <v>0</v>
      </c>
      <c r="E71" s="17">
        <f t="shared" si="20"/>
        <v>0</v>
      </c>
      <c r="F71" s="14"/>
      <c r="G71" s="17">
        <f t="shared" si="9"/>
        <v>250</v>
      </c>
      <c r="H71" s="14">
        <f t="shared" si="10"/>
        <v>200</v>
      </c>
      <c r="I71" s="14"/>
      <c r="J71" s="17">
        <f t="shared" si="0"/>
        <v>450</v>
      </c>
      <c r="K71" s="15">
        <f t="shared" si="1"/>
        <v>138.92694399702395</v>
      </c>
      <c r="M71" s="16">
        <f t="shared" si="21"/>
        <v>0</v>
      </c>
      <c r="N71" s="17">
        <f t="shared" si="22"/>
        <v>0</v>
      </c>
      <c r="O71" s="17">
        <f t="shared" si="23"/>
        <v>0</v>
      </c>
      <c r="P71" s="14"/>
      <c r="Q71" s="17">
        <f t="shared" si="11"/>
        <v>125</v>
      </c>
      <c r="R71" s="14">
        <f t="shared" si="12"/>
        <v>100</v>
      </c>
      <c r="S71" s="14"/>
      <c r="T71" s="17">
        <f t="shared" si="2"/>
        <v>225</v>
      </c>
      <c r="U71" s="15">
        <f t="shared" si="3"/>
        <v>69.46347199851198</v>
      </c>
      <c r="W71" s="16">
        <f t="shared" si="24"/>
        <v>0</v>
      </c>
      <c r="X71" s="17">
        <f t="shared" si="25"/>
        <v>0</v>
      </c>
      <c r="Y71" s="17">
        <f t="shared" si="26"/>
        <v>0</v>
      </c>
      <c r="Z71" s="14"/>
      <c r="AA71" s="17">
        <f t="shared" si="13"/>
        <v>125</v>
      </c>
      <c r="AB71" s="14">
        <f t="shared" si="14"/>
        <v>100</v>
      </c>
      <c r="AC71" s="14"/>
      <c r="AD71" s="17">
        <f t="shared" si="4"/>
        <v>225</v>
      </c>
      <c r="AE71" s="15">
        <f t="shared" si="5"/>
        <v>69.46347199851198</v>
      </c>
      <c r="AG71" s="16">
        <f t="shared" si="27"/>
        <v>0</v>
      </c>
      <c r="AH71" s="17">
        <f t="shared" si="28"/>
        <v>0</v>
      </c>
      <c r="AI71" s="17">
        <f t="shared" si="29"/>
        <v>0</v>
      </c>
      <c r="AJ71" s="14"/>
      <c r="AK71" s="17">
        <f t="shared" si="15"/>
        <v>125</v>
      </c>
      <c r="AL71" s="14">
        <f t="shared" si="16"/>
        <v>100</v>
      </c>
      <c r="AM71" s="14"/>
      <c r="AN71" s="17">
        <f t="shared" si="6"/>
        <v>225</v>
      </c>
      <c r="AO71" s="15">
        <f t="shared" si="7"/>
        <v>69.46347199851198</v>
      </c>
      <c r="AQ71" s="35">
        <f t="shared" si="8"/>
        <v>0.3087265422156088</v>
      </c>
    </row>
    <row r="72" spans="2:43" s="3" customFormat="1" ht="12.75">
      <c r="B72" s="23">
        <f t="shared" si="17"/>
        <v>58</v>
      </c>
      <c r="C72" s="16">
        <f t="shared" si="18"/>
        <v>13508.51717672992</v>
      </c>
      <c r="D72" s="17">
        <f t="shared" si="19"/>
        <v>1500.9463529699913</v>
      </c>
      <c r="E72" s="17">
        <f t="shared" si="20"/>
        <v>375.2365882424978</v>
      </c>
      <c r="F72" s="14"/>
      <c r="G72" s="17">
        <f t="shared" si="9"/>
        <v>250</v>
      </c>
      <c r="H72" s="14">
        <f t="shared" si="10"/>
        <v>200</v>
      </c>
      <c r="I72" s="14"/>
      <c r="J72" s="17">
        <f t="shared" si="0"/>
        <v>825.2365882424979</v>
      </c>
      <c r="K72" s="15">
        <f t="shared" si="1"/>
        <v>249.5730008795878</v>
      </c>
      <c r="M72" s="16">
        <f t="shared" si="21"/>
        <v>13508.51717672992</v>
      </c>
      <c r="N72" s="17">
        <f t="shared" si="22"/>
        <v>1500.9463529699913</v>
      </c>
      <c r="O72" s="17">
        <f t="shared" si="23"/>
        <v>375.2365882424978</v>
      </c>
      <c r="P72" s="14"/>
      <c r="Q72" s="17">
        <f t="shared" si="11"/>
        <v>125</v>
      </c>
      <c r="R72" s="14">
        <f t="shared" si="12"/>
        <v>100</v>
      </c>
      <c r="S72" s="14"/>
      <c r="T72" s="17">
        <f t="shared" si="2"/>
        <v>600.2365882424979</v>
      </c>
      <c r="U72" s="15">
        <f t="shared" si="3"/>
        <v>181.52715075859643</v>
      </c>
      <c r="W72" s="16">
        <f t="shared" si="24"/>
        <v>16210.220612075904</v>
      </c>
      <c r="X72" s="17">
        <f t="shared" si="25"/>
        <v>1801.1356235639896</v>
      </c>
      <c r="Y72" s="17">
        <f t="shared" si="26"/>
        <v>450.2839058909974</v>
      </c>
      <c r="Z72" s="14"/>
      <c r="AA72" s="17">
        <f t="shared" si="13"/>
        <v>125</v>
      </c>
      <c r="AB72" s="14">
        <f t="shared" si="14"/>
        <v>100</v>
      </c>
      <c r="AC72" s="14"/>
      <c r="AD72" s="17">
        <f t="shared" si="4"/>
        <v>675.2839058909974</v>
      </c>
      <c r="AE72" s="15">
        <f t="shared" si="5"/>
        <v>204.22341088611745</v>
      </c>
      <c r="AG72" s="16">
        <f t="shared" si="27"/>
        <v>13508.51717672992</v>
      </c>
      <c r="AH72" s="17">
        <f t="shared" si="28"/>
        <v>1500.9463529699913</v>
      </c>
      <c r="AI72" s="17">
        <f t="shared" si="29"/>
        <v>375.2365882424978</v>
      </c>
      <c r="AJ72" s="14"/>
      <c r="AK72" s="17">
        <f t="shared" si="15"/>
        <v>125</v>
      </c>
      <c r="AL72" s="14">
        <f t="shared" si="16"/>
        <v>100</v>
      </c>
      <c r="AM72" s="14"/>
      <c r="AN72" s="17">
        <f t="shared" si="6"/>
        <v>600.2365882424979</v>
      </c>
      <c r="AO72" s="15">
        <f t="shared" si="7"/>
        <v>181.52715075859643</v>
      </c>
      <c r="AQ72" s="35">
        <f t="shared" si="8"/>
        <v>0.30242600053773927</v>
      </c>
    </row>
    <row r="73" spans="2:43" s="3" customFormat="1" ht="12.75">
      <c r="B73" s="23">
        <f t="shared" si="17"/>
        <v>59</v>
      </c>
      <c r="C73" s="16">
        <f t="shared" si="18"/>
        <v>0</v>
      </c>
      <c r="D73" s="17">
        <f t="shared" si="19"/>
        <v>0</v>
      </c>
      <c r="E73" s="17">
        <f t="shared" si="20"/>
        <v>0</v>
      </c>
      <c r="F73" s="14"/>
      <c r="G73" s="17">
        <f t="shared" si="9"/>
        <v>250</v>
      </c>
      <c r="H73" s="14">
        <f t="shared" si="10"/>
        <v>200</v>
      </c>
      <c r="I73" s="14"/>
      <c r="J73" s="17">
        <f t="shared" si="0"/>
        <v>450</v>
      </c>
      <c r="K73" s="15">
        <f t="shared" si="1"/>
        <v>133.31431860439122</v>
      </c>
      <c r="M73" s="16">
        <f t="shared" si="21"/>
        <v>0</v>
      </c>
      <c r="N73" s="17">
        <f t="shared" si="22"/>
        <v>0</v>
      </c>
      <c r="O73" s="17">
        <f t="shared" si="23"/>
        <v>0</v>
      </c>
      <c r="P73" s="14"/>
      <c r="Q73" s="17">
        <f t="shared" si="11"/>
        <v>125</v>
      </c>
      <c r="R73" s="14">
        <f t="shared" si="12"/>
        <v>100</v>
      </c>
      <c r="S73" s="14"/>
      <c r="T73" s="17">
        <f t="shared" si="2"/>
        <v>225</v>
      </c>
      <c r="U73" s="15">
        <f t="shared" si="3"/>
        <v>66.65715930219561</v>
      </c>
      <c r="W73" s="16">
        <f t="shared" si="24"/>
        <v>0</v>
      </c>
      <c r="X73" s="17">
        <f t="shared" si="25"/>
        <v>0</v>
      </c>
      <c r="Y73" s="17">
        <f t="shared" si="26"/>
        <v>0</v>
      </c>
      <c r="Z73" s="14"/>
      <c r="AA73" s="17">
        <f t="shared" si="13"/>
        <v>125</v>
      </c>
      <c r="AB73" s="14">
        <f t="shared" si="14"/>
        <v>100</v>
      </c>
      <c r="AC73" s="14"/>
      <c r="AD73" s="17">
        <f t="shared" si="4"/>
        <v>225</v>
      </c>
      <c r="AE73" s="15">
        <f t="shared" si="5"/>
        <v>66.65715930219561</v>
      </c>
      <c r="AG73" s="16">
        <f t="shared" si="27"/>
        <v>0</v>
      </c>
      <c r="AH73" s="17">
        <f t="shared" si="28"/>
        <v>0</v>
      </c>
      <c r="AI73" s="17">
        <f t="shared" si="29"/>
        <v>0</v>
      </c>
      <c r="AJ73" s="14"/>
      <c r="AK73" s="17">
        <f t="shared" si="15"/>
        <v>125</v>
      </c>
      <c r="AL73" s="14">
        <f t="shared" si="16"/>
        <v>100</v>
      </c>
      <c r="AM73" s="14"/>
      <c r="AN73" s="17">
        <f t="shared" si="6"/>
        <v>225</v>
      </c>
      <c r="AO73" s="15">
        <f t="shared" si="7"/>
        <v>66.65715930219561</v>
      </c>
      <c r="AQ73" s="35">
        <f t="shared" si="8"/>
        <v>0.2962540413430916</v>
      </c>
    </row>
    <row r="74" spans="2:43" s="3" customFormat="1" ht="13.5" thickBot="1">
      <c r="B74" s="24">
        <f t="shared" si="17"/>
        <v>60</v>
      </c>
      <c r="C74" s="18">
        <f t="shared" si="18"/>
        <v>0</v>
      </c>
      <c r="D74" s="19">
        <f t="shared" si="19"/>
        <v>0</v>
      </c>
      <c r="E74" s="19">
        <f t="shared" si="20"/>
        <v>0</v>
      </c>
      <c r="F74" s="20"/>
      <c r="G74" s="19">
        <f t="shared" si="9"/>
        <v>250</v>
      </c>
      <c r="H74" s="20">
        <f t="shared" si="10"/>
        <v>200</v>
      </c>
      <c r="I74" s="20"/>
      <c r="J74" s="19">
        <f t="shared" si="0"/>
        <v>450</v>
      </c>
      <c r="K74" s="21">
        <f t="shared" si="1"/>
        <v>130.5936182247098</v>
      </c>
      <c r="M74" s="18">
        <f t="shared" si="21"/>
        <v>0</v>
      </c>
      <c r="N74" s="19">
        <f t="shared" si="22"/>
        <v>0</v>
      </c>
      <c r="O74" s="19">
        <f t="shared" si="23"/>
        <v>0</v>
      </c>
      <c r="P74" s="20"/>
      <c r="Q74" s="19">
        <f t="shared" si="11"/>
        <v>125</v>
      </c>
      <c r="R74" s="20">
        <f t="shared" si="12"/>
        <v>100</v>
      </c>
      <c r="S74" s="20"/>
      <c r="T74" s="19">
        <f t="shared" si="2"/>
        <v>225</v>
      </c>
      <c r="U74" s="21">
        <f t="shared" si="3"/>
        <v>65.2968091123549</v>
      </c>
      <c r="W74" s="18">
        <f t="shared" si="24"/>
        <v>0</v>
      </c>
      <c r="X74" s="19">
        <f t="shared" si="25"/>
        <v>0</v>
      </c>
      <c r="Y74" s="19">
        <f t="shared" si="26"/>
        <v>0</v>
      </c>
      <c r="Z74" s="20"/>
      <c r="AA74" s="19">
        <f t="shared" si="13"/>
        <v>125</v>
      </c>
      <c r="AB74" s="20">
        <f t="shared" si="14"/>
        <v>100</v>
      </c>
      <c r="AC74" s="20"/>
      <c r="AD74" s="19">
        <f t="shared" si="4"/>
        <v>225</v>
      </c>
      <c r="AE74" s="21">
        <f t="shared" si="5"/>
        <v>65.2968091123549</v>
      </c>
      <c r="AG74" s="18">
        <f t="shared" si="27"/>
        <v>0</v>
      </c>
      <c r="AH74" s="19">
        <f t="shared" si="28"/>
        <v>0</v>
      </c>
      <c r="AI74" s="19">
        <f t="shared" si="29"/>
        <v>0</v>
      </c>
      <c r="AJ74" s="20"/>
      <c r="AK74" s="19">
        <f t="shared" si="15"/>
        <v>125</v>
      </c>
      <c r="AL74" s="20">
        <f t="shared" si="16"/>
        <v>100</v>
      </c>
      <c r="AM74" s="20"/>
      <c r="AN74" s="19">
        <f t="shared" si="6"/>
        <v>225</v>
      </c>
      <c r="AO74" s="21">
        <f t="shared" si="7"/>
        <v>65.2968091123549</v>
      </c>
      <c r="AQ74" s="35">
        <f t="shared" si="8"/>
        <v>0.29020804049935506</v>
      </c>
    </row>
    <row r="75" spans="3:43" s="3" customFormat="1" ht="12.75">
      <c r="C75" s="4"/>
      <c r="D75" s="4">
        <f aca="true" t="shared" si="30" ref="D75:J75">SUM(D14:D74)</f>
        <v>86491.48282327005</v>
      </c>
      <c r="E75" s="4">
        <f t="shared" si="30"/>
        <v>21622.870705817513</v>
      </c>
      <c r="F75" s="4">
        <f t="shared" si="30"/>
        <v>20000</v>
      </c>
      <c r="G75" s="4">
        <f t="shared" si="30"/>
        <v>15000</v>
      </c>
      <c r="H75" s="4">
        <f t="shared" si="30"/>
        <v>12000</v>
      </c>
      <c r="I75" s="4">
        <f t="shared" si="30"/>
        <v>0</v>
      </c>
      <c r="J75" s="4">
        <f t="shared" si="30"/>
        <v>68622.87070581752</v>
      </c>
      <c r="K75" s="4">
        <f>SUM(K14:K74)</f>
        <v>49249.88170599847</v>
      </c>
      <c r="M75" s="4"/>
      <c r="N75" s="17">
        <f aca="true" t="shared" si="31" ref="N75:T75">SUM(N14:N74)</f>
        <v>86491.48282327005</v>
      </c>
      <c r="O75" s="17">
        <f t="shared" si="31"/>
        <v>21622.870705817513</v>
      </c>
      <c r="P75" s="17">
        <f t="shared" si="31"/>
        <v>5000</v>
      </c>
      <c r="Q75" s="17">
        <f t="shared" si="31"/>
        <v>7500</v>
      </c>
      <c r="R75" s="17">
        <f t="shared" si="31"/>
        <v>6000</v>
      </c>
      <c r="S75" s="17">
        <f t="shared" si="31"/>
        <v>-3000</v>
      </c>
      <c r="T75" s="17">
        <f t="shared" si="31"/>
        <v>37122.87070581752</v>
      </c>
      <c r="U75" s="17">
        <f>SUM(U14:U74)</f>
        <v>23890.250992371053</v>
      </c>
      <c r="W75" s="4"/>
      <c r="X75" s="17">
        <f aca="true" t="shared" si="32" ref="X75:AD75">SUM(X14:X74)</f>
        <v>103789.7793879241</v>
      </c>
      <c r="Y75" s="17">
        <f t="shared" si="32"/>
        <v>25947.444846981027</v>
      </c>
      <c r="Z75" s="17">
        <f t="shared" si="32"/>
        <v>0</v>
      </c>
      <c r="AA75" s="17">
        <f t="shared" si="32"/>
        <v>7500</v>
      </c>
      <c r="AB75" s="17">
        <f t="shared" si="32"/>
        <v>6000</v>
      </c>
      <c r="AC75" s="17">
        <f t="shared" si="32"/>
        <v>-3000</v>
      </c>
      <c r="AD75" s="17">
        <f t="shared" si="32"/>
        <v>36447.44484698102</v>
      </c>
      <c r="AE75" s="17">
        <f>SUM(AE14:AE74)</f>
        <v>21857.599537915696</v>
      </c>
      <c r="AG75" s="4"/>
      <c r="AH75" s="17">
        <f aca="true" t="shared" si="33" ref="AH75:AN75">SUM(AH14:AH74)</f>
        <v>86491.48282327005</v>
      </c>
      <c r="AI75" s="17">
        <f t="shared" si="33"/>
        <v>21622.870705817513</v>
      </c>
      <c r="AJ75" s="17">
        <f t="shared" si="33"/>
        <v>0</v>
      </c>
      <c r="AK75" s="17">
        <f t="shared" si="33"/>
        <v>7500</v>
      </c>
      <c r="AL75" s="17">
        <f t="shared" si="33"/>
        <v>6000</v>
      </c>
      <c r="AM75" s="17">
        <f t="shared" si="33"/>
        <v>-3000</v>
      </c>
      <c r="AN75" s="17">
        <f t="shared" si="33"/>
        <v>32122.870705817513</v>
      </c>
      <c r="AO75" s="17">
        <f>SUM(AO14:AO74)</f>
        <v>18992.29180869758</v>
      </c>
      <c r="AQ75" s="36"/>
    </row>
  </sheetData>
  <mergeCells count="10">
    <mergeCell ref="H7:H8"/>
    <mergeCell ref="B9:C10"/>
    <mergeCell ref="D9:D10"/>
    <mergeCell ref="B7:C8"/>
    <mergeCell ref="D7:D8"/>
    <mergeCell ref="F7:G8"/>
    <mergeCell ref="C12:K12"/>
    <mergeCell ref="M12:U12"/>
    <mergeCell ref="W12:AE12"/>
    <mergeCell ref="AG12:AO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2010-04-07T08:02:08Z</dcterms:created>
  <dcterms:modified xsi:type="dcterms:W3CDTF">2010-04-07T13:04:58Z</dcterms:modified>
  <cp:category/>
  <cp:version/>
  <cp:contentType/>
  <cp:contentStatus/>
</cp:coreProperties>
</file>